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95" windowWidth="19035" windowHeight="8085"/>
  </bookViews>
  <sheets>
    <sheet name="BiH" sheetId="41" r:id="rId1"/>
    <sheet name="FBiH" sheetId="42" r:id="rId2"/>
    <sheet name="RS" sheetId="43" r:id="rId3"/>
  </sheets>
  <calcPr calcId="145621"/>
</workbook>
</file>

<file path=xl/calcChain.xml><?xml version="1.0" encoding="utf-8"?>
<calcChain xmlns="http://schemas.openxmlformats.org/spreadsheetml/2006/main">
  <c r="Q26" i="42" l="1"/>
  <c r="Q27" i="42"/>
  <c r="S15" i="41" l="1"/>
  <c r="R15" i="41"/>
  <c r="N15" i="41"/>
  <c r="M15" i="41"/>
  <c r="I15" i="41"/>
  <c r="H15" i="41"/>
  <c r="T10" i="43"/>
  <c r="T12" i="43"/>
  <c r="T13" i="43"/>
  <c r="T14" i="43"/>
  <c r="T15" i="43"/>
  <c r="T16" i="43"/>
  <c r="T17" i="43"/>
  <c r="T18" i="43"/>
  <c r="T19" i="43"/>
  <c r="T20" i="43"/>
  <c r="T21" i="43"/>
  <c r="T22" i="43"/>
  <c r="T23" i="43"/>
  <c r="T24" i="43"/>
  <c r="T25" i="43"/>
  <c r="T26" i="43"/>
  <c r="T27" i="43"/>
  <c r="T28" i="43"/>
  <c r="T29" i="43"/>
  <c r="T30" i="43"/>
  <c r="T31" i="43"/>
  <c r="T32" i="43"/>
  <c r="T33" i="43"/>
  <c r="T34" i="43"/>
  <c r="T35" i="43"/>
  <c r="S36" i="43"/>
  <c r="V10" i="43" s="1"/>
  <c r="R36" i="43"/>
  <c r="U12" i="43" s="1"/>
  <c r="P12" i="43"/>
  <c r="P14" i="43"/>
  <c r="P16" i="43"/>
  <c r="P18" i="43"/>
  <c r="P20" i="43"/>
  <c r="P22" i="43"/>
  <c r="P24" i="43"/>
  <c r="P26" i="43"/>
  <c r="P28" i="43"/>
  <c r="P30" i="43"/>
  <c r="P32" i="43"/>
  <c r="P34" i="43"/>
  <c r="N36" i="43"/>
  <c r="M36" i="43"/>
  <c r="P10" i="43" s="1"/>
  <c r="O10" i="43"/>
  <c r="O12" i="43"/>
  <c r="O13" i="43"/>
  <c r="O14" i="43"/>
  <c r="O15" i="43"/>
  <c r="O16" i="43"/>
  <c r="O17" i="43"/>
  <c r="O18" i="43"/>
  <c r="O19" i="43"/>
  <c r="O20" i="43"/>
  <c r="O21" i="43"/>
  <c r="O22" i="43"/>
  <c r="O23" i="43"/>
  <c r="O24" i="43"/>
  <c r="O25" i="43"/>
  <c r="O26" i="43"/>
  <c r="O27" i="43"/>
  <c r="O28" i="43"/>
  <c r="O29" i="43"/>
  <c r="O30" i="43"/>
  <c r="O31" i="43"/>
  <c r="O32" i="43"/>
  <c r="O33" i="43"/>
  <c r="O34" i="43"/>
  <c r="O35" i="43"/>
  <c r="K10" i="43"/>
  <c r="K13" i="43"/>
  <c r="K15" i="43"/>
  <c r="K17" i="43"/>
  <c r="K19" i="43"/>
  <c r="K21" i="43"/>
  <c r="K23" i="43"/>
  <c r="K25" i="43"/>
  <c r="K27" i="43"/>
  <c r="K29" i="43"/>
  <c r="K31" i="43"/>
  <c r="K33" i="43"/>
  <c r="K35" i="43"/>
  <c r="J10" i="43"/>
  <c r="J12" i="43"/>
  <c r="J13" i="43"/>
  <c r="J14" i="43"/>
  <c r="J15" i="43"/>
  <c r="J16" i="43"/>
  <c r="J17" i="43"/>
  <c r="J18" i="43"/>
  <c r="J19" i="43"/>
  <c r="J20" i="43"/>
  <c r="J21" i="43"/>
  <c r="J22" i="43"/>
  <c r="J23" i="43"/>
  <c r="J24" i="43"/>
  <c r="J25" i="43"/>
  <c r="J26" i="43"/>
  <c r="J27" i="43"/>
  <c r="J28" i="43"/>
  <c r="J29" i="43"/>
  <c r="J30" i="43"/>
  <c r="J31" i="43"/>
  <c r="J32" i="43"/>
  <c r="J33" i="43"/>
  <c r="J34" i="43"/>
  <c r="J35" i="43"/>
  <c r="I36" i="43"/>
  <c r="H36" i="43"/>
  <c r="K12" i="43" s="1"/>
  <c r="F14" i="43"/>
  <c r="F18" i="43"/>
  <c r="F22" i="43"/>
  <c r="F26" i="43"/>
  <c r="F30" i="43"/>
  <c r="F32" i="43"/>
  <c r="F34" i="43"/>
  <c r="D36" i="43"/>
  <c r="C36" i="43"/>
  <c r="E10" i="43"/>
  <c r="E12" i="43"/>
  <c r="E13" i="43"/>
  <c r="E14" i="43"/>
  <c r="E15" i="43"/>
  <c r="E16" i="43"/>
  <c r="E17" i="43"/>
  <c r="E18" i="43"/>
  <c r="E19" i="43"/>
  <c r="E20" i="43"/>
  <c r="E21" i="43"/>
  <c r="E22" i="43"/>
  <c r="E23" i="43"/>
  <c r="E24" i="43"/>
  <c r="E25" i="43"/>
  <c r="E26" i="43"/>
  <c r="E27" i="43"/>
  <c r="E28" i="43"/>
  <c r="E29" i="43"/>
  <c r="E30" i="43"/>
  <c r="E31" i="43"/>
  <c r="E32" i="43"/>
  <c r="E33" i="43"/>
  <c r="E34" i="43"/>
  <c r="E35" i="43"/>
  <c r="D15" i="41"/>
  <c r="C15" i="41"/>
  <c r="G12" i="43" l="1"/>
  <c r="G14" i="43"/>
  <c r="G16" i="43"/>
  <c r="G18" i="43"/>
  <c r="G20" i="43"/>
  <c r="G22" i="43"/>
  <c r="G24" i="43"/>
  <c r="G26" i="43"/>
  <c r="G28" i="43"/>
  <c r="G30" i="43"/>
  <c r="G32" i="43"/>
  <c r="G34" i="43"/>
  <c r="G35" i="43"/>
  <c r="G31" i="43"/>
  <c r="G27" i="43"/>
  <c r="G23" i="43"/>
  <c r="G19" i="43"/>
  <c r="G15" i="43"/>
  <c r="G10" i="43"/>
  <c r="L12" i="43"/>
  <c r="L14" i="43"/>
  <c r="L16" i="43"/>
  <c r="L18" i="43"/>
  <c r="L20" i="43"/>
  <c r="L22" i="43"/>
  <c r="L24" i="43"/>
  <c r="L26" i="43"/>
  <c r="L28" i="43"/>
  <c r="L30" i="43"/>
  <c r="L32" i="43"/>
  <c r="L34" i="43"/>
  <c r="L10" i="43"/>
  <c r="L13" i="43"/>
  <c r="L15" i="43"/>
  <c r="L17" i="43"/>
  <c r="L19" i="43"/>
  <c r="L21" i="43"/>
  <c r="L23" i="43"/>
  <c r="L25" i="43"/>
  <c r="L27" i="43"/>
  <c r="L29" i="43"/>
  <c r="L31" i="43"/>
  <c r="L33" i="43"/>
  <c r="L35" i="43"/>
  <c r="F10" i="43"/>
  <c r="F13" i="43"/>
  <c r="F15" i="43"/>
  <c r="F17" i="43"/>
  <c r="F19" i="43"/>
  <c r="F21" i="43"/>
  <c r="F23" i="43"/>
  <c r="F25" i="43"/>
  <c r="F27" i="43"/>
  <c r="F29" i="43"/>
  <c r="F35" i="43"/>
  <c r="F33" i="43"/>
  <c r="F31" i="43"/>
  <c r="F28" i="43"/>
  <c r="F24" i="43"/>
  <c r="F20" i="43"/>
  <c r="F16" i="43"/>
  <c r="F12" i="43"/>
  <c r="G33" i="43"/>
  <c r="G29" i="43"/>
  <c r="G25" i="43"/>
  <c r="G21" i="43"/>
  <c r="G17" i="43"/>
  <c r="G13" i="43"/>
  <c r="K34" i="43"/>
  <c r="K32" i="43"/>
  <c r="K30" i="43"/>
  <c r="K28" i="43"/>
  <c r="K26" i="43"/>
  <c r="K24" i="43"/>
  <c r="K22" i="43"/>
  <c r="K20" i="43"/>
  <c r="K18" i="43"/>
  <c r="K16" i="43"/>
  <c r="K14" i="43"/>
  <c r="P35" i="43"/>
  <c r="P33" i="43"/>
  <c r="P31" i="43"/>
  <c r="P29" i="43"/>
  <c r="P27" i="43"/>
  <c r="P25" i="43"/>
  <c r="P23" i="43"/>
  <c r="P21" i="43"/>
  <c r="P19" i="43"/>
  <c r="P17" i="43"/>
  <c r="P15" i="43"/>
  <c r="P13" i="43"/>
  <c r="U35" i="43"/>
  <c r="U33" i="43"/>
  <c r="U31" i="43"/>
  <c r="U29" i="43"/>
  <c r="U27" i="43"/>
  <c r="U25" i="43"/>
  <c r="U23" i="43"/>
  <c r="U21" i="43"/>
  <c r="U19" i="43"/>
  <c r="U17" i="43"/>
  <c r="U15" i="43"/>
  <c r="U13" i="43"/>
  <c r="U10" i="43"/>
  <c r="V34" i="43"/>
  <c r="V32" i="43"/>
  <c r="V30" i="43"/>
  <c r="V28" i="43"/>
  <c r="V26" i="43"/>
  <c r="V24" i="43"/>
  <c r="V22" i="43"/>
  <c r="V20" i="43"/>
  <c r="V18" i="43"/>
  <c r="V16" i="43"/>
  <c r="V14" i="43"/>
  <c r="V12" i="43"/>
  <c r="U34" i="43"/>
  <c r="U32" i="43"/>
  <c r="U30" i="43"/>
  <c r="U28" i="43"/>
  <c r="U26" i="43"/>
  <c r="U24" i="43"/>
  <c r="U22" i="43"/>
  <c r="U20" i="43"/>
  <c r="U18" i="43"/>
  <c r="U16" i="43"/>
  <c r="U14" i="43"/>
  <c r="V35" i="43"/>
  <c r="V33" i="43"/>
  <c r="V31" i="43"/>
  <c r="V29" i="43"/>
  <c r="V27" i="43"/>
  <c r="V25" i="43"/>
  <c r="V23" i="43"/>
  <c r="V21" i="43"/>
  <c r="V19" i="43"/>
  <c r="V17" i="43"/>
  <c r="V15" i="43"/>
  <c r="V13" i="43"/>
  <c r="E36" i="43"/>
  <c r="S36" i="41" l="1"/>
  <c r="R36" i="41"/>
  <c r="N36" i="41"/>
  <c r="M36" i="41"/>
  <c r="I36" i="41"/>
  <c r="H36" i="41"/>
  <c r="D36" i="41"/>
  <c r="C36" i="41"/>
  <c r="S30" i="42"/>
  <c r="R30" i="42"/>
  <c r="N30" i="42"/>
  <c r="M30" i="42"/>
  <c r="I30" i="42"/>
  <c r="H30" i="42"/>
  <c r="D30" i="42"/>
  <c r="C30" i="42"/>
  <c r="Q35" i="43"/>
  <c r="G11" i="43"/>
  <c r="T36" i="41" l="1"/>
  <c r="J36" i="43"/>
  <c r="F11" i="43"/>
  <c r="U11" i="43"/>
  <c r="J36" i="41"/>
  <c r="O36" i="41"/>
  <c r="S35" i="41" l="1"/>
  <c r="R35" i="41"/>
  <c r="N35" i="41"/>
  <c r="M35" i="41"/>
  <c r="I35" i="41"/>
  <c r="H35" i="41"/>
  <c r="D35" i="41"/>
  <c r="C35" i="41"/>
  <c r="S34" i="41"/>
  <c r="R34" i="41"/>
  <c r="N34" i="41"/>
  <c r="M34" i="41"/>
  <c r="I34" i="41"/>
  <c r="H34" i="41"/>
  <c r="D34" i="41"/>
  <c r="C34" i="41"/>
  <c r="S33" i="41"/>
  <c r="R33" i="41"/>
  <c r="N33" i="41"/>
  <c r="M33" i="41"/>
  <c r="I33" i="41"/>
  <c r="H33" i="41"/>
  <c r="D33" i="41"/>
  <c r="C33" i="41"/>
  <c r="S32" i="41"/>
  <c r="R32" i="41"/>
  <c r="N32" i="41"/>
  <c r="M32" i="41"/>
  <c r="I32" i="41"/>
  <c r="H32" i="41"/>
  <c r="D32" i="41"/>
  <c r="C32" i="41"/>
  <c r="T33" i="41" l="1"/>
  <c r="T32" i="41"/>
  <c r="T34" i="41"/>
  <c r="T35" i="41"/>
  <c r="O32" i="41"/>
  <c r="O33" i="41"/>
  <c r="O34" i="41"/>
  <c r="O35" i="41"/>
  <c r="J32" i="41"/>
  <c r="J33" i="41"/>
  <c r="J34" i="41"/>
  <c r="J35" i="41"/>
  <c r="I31" i="41"/>
  <c r="H31" i="41"/>
  <c r="S31" i="41"/>
  <c r="R31" i="41"/>
  <c r="N31" i="41"/>
  <c r="M31" i="41"/>
  <c r="D31" i="41"/>
  <c r="C31" i="41"/>
  <c r="S30" i="41"/>
  <c r="R30" i="41"/>
  <c r="N30" i="41"/>
  <c r="M30" i="41"/>
  <c r="I30" i="41"/>
  <c r="H30" i="41"/>
  <c r="D30" i="41"/>
  <c r="C30" i="41"/>
  <c r="J30" i="41" l="1"/>
  <c r="O30" i="41"/>
  <c r="T30" i="41"/>
  <c r="O31" i="41"/>
  <c r="T31" i="41"/>
  <c r="J31" i="41"/>
  <c r="S29" i="41"/>
  <c r="R29" i="41"/>
  <c r="N29" i="41"/>
  <c r="M29" i="41"/>
  <c r="I29" i="41"/>
  <c r="H29" i="41"/>
  <c r="D29" i="41"/>
  <c r="C29" i="41"/>
  <c r="S28" i="41"/>
  <c r="R28" i="41"/>
  <c r="N28" i="41"/>
  <c r="M28" i="41"/>
  <c r="I28" i="41"/>
  <c r="H28" i="41"/>
  <c r="D28" i="41"/>
  <c r="C28" i="41"/>
  <c r="S27" i="41"/>
  <c r="R27" i="41"/>
  <c r="N27" i="41"/>
  <c r="M27" i="41"/>
  <c r="I27" i="41"/>
  <c r="H27" i="41"/>
  <c r="D27" i="41"/>
  <c r="C27" i="41"/>
  <c r="J28" i="41" l="1"/>
  <c r="O28" i="41"/>
  <c r="T28" i="41"/>
  <c r="T27" i="41"/>
  <c r="T29" i="41"/>
  <c r="O27" i="41"/>
  <c r="O29" i="41"/>
  <c r="J27" i="41"/>
  <c r="J29" i="41"/>
  <c r="S26" i="41"/>
  <c r="R26" i="41"/>
  <c r="N26" i="41"/>
  <c r="M26" i="41"/>
  <c r="I26" i="41"/>
  <c r="H26" i="41"/>
  <c r="D26" i="41"/>
  <c r="C26" i="41"/>
  <c r="S25" i="41"/>
  <c r="R25" i="41"/>
  <c r="N25" i="41"/>
  <c r="M25" i="41"/>
  <c r="I25" i="41"/>
  <c r="H25" i="41"/>
  <c r="D25" i="41"/>
  <c r="C25" i="41"/>
  <c r="S24" i="41"/>
  <c r="R24" i="41"/>
  <c r="N24" i="41"/>
  <c r="M24" i="41"/>
  <c r="I24" i="41"/>
  <c r="H24" i="41"/>
  <c r="D24" i="41"/>
  <c r="C24" i="41"/>
  <c r="J26" i="41" l="1"/>
  <c r="O26" i="41"/>
  <c r="T26" i="41"/>
  <c r="T24" i="41"/>
  <c r="T25" i="41"/>
  <c r="O24" i="41"/>
  <c r="O25" i="41"/>
  <c r="J24" i="41"/>
  <c r="J25" i="41"/>
  <c r="S23" i="41"/>
  <c r="R23" i="41"/>
  <c r="T23" i="41" s="1"/>
  <c r="N23" i="41"/>
  <c r="M23" i="41"/>
  <c r="I23" i="41"/>
  <c r="H23" i="41"/>
  <c r="J23" i="41" s="1"/>
  <c r="D23" i="41"/>
  <c r="C23" i="41"/>
  <c r="S22" i="41"/>
  <c r="R22" i="41"/>
  <c r="N22" i="41"/>
  <c r="M22" i="41"/>
  <c r="I22" i="41"/>
  <c r="H22" i="41"/>
  <c r="D22" i="41"/>
  <c r="C22" i="41"/>
  <c r="S21" i="41"/>
  <c r="R21" i="41"/>
  <c r="T21" i="41" s="1"/>
  <c r="N21" i="41"/>
  <c r="M21" i="41"/>
  <c r="I21" i="41"/>
  <c r="H21" i="41"/>
  <c r="J21" i="41" s="1"/>
  <c r="D21" i="41"/>
  <c r="C21" i="41"/>
  <c r="O21" i="41" l="1"/>
  <c r="O23" i="41"/>
  <c r="T22" i="41"/>
  <c r="O22" i="41"/>
  <c r="J22" i="41"/>
  <c r="S20" i="41"/>
  <c r="R20" i="41"/>
  <c r="N20" i="41"/>
  <c r="M20" i="41"/>
  <c r="I20" i="41"/>
  <c r="H20" i="41"/>
  <c r="D20" i="41"/>
  <c r="C20" i="41"/>
  <c r="J20" i="41" l="1"/>
  <c r="O20" i="41"/>
  <c r="T20" i="41"/>
  <c r="S19" i="41"/>
  <c r="R19" i="41"/>
  <c r="N19" i="41"/>
  <c r="M19" i="41"/>
  <c r="I19" i="41"/>
  <c r="H19" i="41"/>
  <c r="D19" i="41"/>
  <c r="C19" i="41"/>
  <c r="T19" i="41" l="1"/>
  <c r="O19" i="41"/>
  <c r="J19" i="41"/>
  <c r="S18" i="41"/>
  <c r="R18" i="41"/>
  <c r="N18" i="41"/>
  <c r="M18" i="41"/>
  <c r="I18" i="41"/>
  <c r="H18" i="41"/>
  <c r="D18" i="41"/>
  <c r="C18" i="41"/>
  <c r="S17" i="41"/>
  <c r="R17" i="41"/>
  <c r="N17" i="41"/>
  <c r="M17" i="41"/>
  <c r="I17" i="41"/>
  <c r="H17" i="41"/>
  <c r="D17" i="41"/>
  <c r="C17" i="41"/>
  <c r="T17" i="41" l="1"/>
  <c r="T18" i="41"/>
  <c r="O17" i="41"/>
  <c r="O18" i="41"/>
  <c r="J17" i="41"/>
  <c r="J18" i="41"/>
  <c r="S16" i="41"/>
  <c r="R16" i="41"/>
  <c r="N16" i="41"/>
  <c r="M16" i="41"/>
  <c r="I16" i="41"/>
  <c r="H16" i="41"/>
  <c r="D16" i="41"/>
  <c r="C16" i="41"/>
  <c r="T16" i="41" l="1"/>
  <c r="O16" i="41"/>
  <c r="J16" i="41"/>
  <c r="N14" i="41"/>
  <c r="S14" i="41"/>
  <c r="R14" i="41"/>
  <c r="M14" i="41"/>
  <c r="I14" i="41"/>
  <c r="H14" i="41"/>
  <c r="D14" i="41"/>
  <c r="C14" i="41"/>
  <c r="S13" i="41"/>
  <c r="R13" i="41"/>
  <c r="N13" i="41"/>
  <c r="M13" i="41"/>
  <c r="I13" i="41"/>
  <c r="H13" i="41"/>
  <c r="D13" i="41"/>
  <c r="C13" i="41"/>
  <c r="S12" i="41"/>
  <c r="R12" i="41"/>
  <c r="N12" i="41"/>
  <c r="M12" i="41"/>
  <c r="I12" i="41"/>
  <c r="H12" i="41"/>
  <c r="D12" i="41"/>
  <c r="C12" i="41"/>
  <c r="S10" i="41"/>
  <c r="R10" i="41"/>
  <c r="N10" i="41"/>
  <c r="M10" i="41"/>
  <c r="I10" i="41"/>
  <c r="H10" i="41"/>
  <c r="D10" i="41"/>
  <c r="C10" i="41"/>
  <c r="S11" i="41"/>
  <c r="R11" i="41"/>
  <c r="R37" i="41" s="1"/>
  <c r="N11" i="41"/>
  <c r="M11" i="41"/>
  <c r="M37" i="41" s="1"/>
  <c r="I11" i="41"/>
  <c r="H11" i="41"/>
  <c r="D11" i="41"/>
  <c r="C11" i="41"/>
  <c r="D37" i="41" l="1"/>
  <c r="N37" i="41"/>
  <c r="S37" i="41"/>
  <c r="V36" i="41" s="1"/>
  <c r="U12" i="41"/>
  <c r="U31" i="41"/>
  <c r="U23" i="41"/>
  <c r="U30" i="41"/>
  <c r="U26" i="41"/>
  <c r="U21" i="41"/>
  <c r="U36" i="41"/>
  <c r="U28" i="41"/>
  <c r="U20" i="41"/>
  <c r="U33" i="41"/>
  <c r="U35" i="41"/>
  <c r="U32" i="41"/>
  <c r="U34" i="41"/>
  <c r="U29" i="41"/>
  <c r="U27" i="41"/>
  <c r="U24" i="41"/>
  <c r="U25" i="41"/>
  <c r="U22" i="41"/>
  <c r="U19" i="41"/>
  <c r="U18" i="41"/>
  <c r="U17" i="41"/>
  <c r="V23" i="41"/>
  <c r="V19" i="41"/>
  <c r="T10" i="41"/>
  <c r="T12" i="41"/>
  <c r="T13" i="41"/>
  <c r="U14" i="41"/>
  <c r="U15" i="41"/>
  <c r="U10" i="41"/>
  <c r="U13" i="41"/>
  <c r="T14" i="41"/>
  <c r="T15" i="41"/>
  <c r="U16" i="41"/>
  <c r="P12" i="41"/>
  <c r="P13" i="41"/>
  <c r="P14" i="41"/>
  <c r="O15" i="41"/>
  <c r="Q15" i="41"/>
  <c r="P10" i="41"/>
  <c r="P30" i="41"/>
  <c r="P26" i="41"/>
  <c r="P31" i="41"/>
  <c r="P36" i="41"/>
  <c r="P28" i="41"/>
  <c r="P20" i="41"/>
  <c r="P21" i="41"/>
  <c r="P23" i="41"/>
  <c r="P32" i="41"/>
  <c r="P34" i="41"/>
  <c r="P33" i="41"/>
  <c r="P35" i="41"/>
  <c r="P27" i="41"/>
  <c r="P29" i="41"/>
  <c r="P24" i="41"/>
  <c r="P25" i="41"/>
  <c r="P22" i="41"/>
  <c r="P19" i="41"/>
  <c r="P17" i="41"/>
  <c r="P18" i="41"/>
  <c r="Q10" i="41"/>
  <c r="Q36" i="41"/>
  <c r="Q28" i="41"/>
  <c r="Q20" i="41"/>
  <c r="Q21" i="41"/>
  <c r="Q30" i="41"/>
  <c r="Q26" i="41"/>
  <c r="Q31" i="41"/>
  <c r="Q23" i="41"/>
  <c r="Q32" i="41"/>
  <c r="Q33" i="41"/>
  <c r="Q34" i="41"/>
  <c r="Q35" i="41"/>
  <c r="Q27" i="41"/>
  <c r="Q29" i="41"/>
  <c r="Q24" i="41"/>
  <c r="Q25" i="41"/>
  <c r="Q22" i="41"/>
  <c r="Q19" i="41"/>
  <c r="Q17" i="41"/>
  <c r="Q18" i="41"/>
  <c r="O10" i="41"/>
  <c r="O12" i="41"/>
  <c r="Q12" i="41"/>
  <c r="O13" i="41"/>
  <c r="Q13" i="41"/>
  <c r="O14" i="41"/>
  <c r="Q14" i="41"/>
  <c r="P15" i="41"/>
  <c r="Q16" i="41"/>
  <c r="P16" i="41"/>
  <c r="H37" i="41"/>
  <c r="K10" i="41" s="1"/>
  <c r="J15" i="41"/>
  <c r="J11" i="41"/>
  <c r="I37" i="41"/>
  <c r="L11" i="41" s="1"/>
  <c r="J10" i="41"/>
  <c r="J12" i="41"/>
  <c r="J13" i="41"/>
  <c r="J14" i="41"/>
  <c r="C37" i="41"/>
  <c r="E10" i="41"/>
  <c r="E12" i="41"/>
  <c r="E13" i="41"/>
  <c r="E14" i="41"/>
  <c r="E15" i="41"/>
  <c r="E16" i="41"/>
  <c r="E17" i="41"/>
  <c r="E18" i="41"/>
  <c r="E19" i="41"/>
  <c r="E20" i="41"/>
  <c r="E21" i="41"/>
  <c r="E22" i="41"/>
  <c r="E23" i="41"/>
  <c r="E24" i="41"/>
  <c r="E25" i="41"/>
  <c r="E26" i="41"/>
  <c r="E27" i="41"/>
  <c r="E28" i="41"/>
  <c r="E29" i="41"/>
  <c r="E30" i="41"/>
  <c r="E31" i="41"/>
  <c r="E32" i="41"/>
  <c r="E33" i="41"/>
  <c r="E34" i="41"/>
  <c r="E35" i="41"/>
  <c r="E36" i="41"/>
  <c r="T11" i="41"/>
  <c r="O11" i="41"/>
  <c r="E11" i="41"/>
  <c r="U11" i="41"/>
  <c r="P11" i="41"/>
  <c r="F10" i="41"/>
  <c r="V29" i="41" l="1"/>
  <c r="V10" i="41"/>
  <c r="V15" i="41"/>
  <c r="V14" i="41"/>
  <c r="V16" i="41"/>
  <c r="V18" i="41"/>
  <c r="V25" i="41"/>
  <c r="V35" i="41"/>
  <c r="V21" i="41"/>
  <c r="K15" i="41"/>
  <c r="V32" i="41"/>
  <c r="V26" i="41"/>
  <c r="V28" i="41"/>
  <c r="L14" i="41"/>
  <c r="L13" i="41"/>
  <c r="L10" i="41"/>
  <c r="K13" i="41"/>
  <c r="U37" i="41"/>
  <c r="V13" i="41"/>
  <c r="V12" i="41"/>
  <c r="V17" i="41"/>
  <c r="V22" i="41"/>
  <c r="V24" i="41"/>
  <c r="V27" i="41"/>
  <c r="V34" i="41"/>
  <c r="V33" i="41"/>
  <c r="V31" i="41"/>
  <c r="V30" i="41"/>
  <c r="V20" i="41"/>
  <c r="P37" i="41"/>
  <c r="K36" i="41"/>
  <c r="K21" i="41"/>
  <c r="K30" i="41"/>
  <c r="K26" i="41"/>
  <c r="K31" i="41"/>
  <c r="K23" i="41"/>
  <c r="K28" i="41"/>
  <c r="K20" i="41"/>
  <c r="K33" i="41"/>
  <c r="K35" i="41"/>
  <c r="K32" i="41"/>
  <c r="K34" i="41"/>
  <c r="K29" i="41"/>
  <c r="K27" i="41"/>
  <c r="K25" i="41"/>
  <c r="K24" i="41"/>
  <c r="K22" i="41"/>
  <c r="K19" i="41"/>
  <c r="K18" i="41"/>
  <c r="K17" i="41"/>
  <c r="K16" i="41"/>
  <c r="L12" i="41"/>
  <c r="L21" i="41"/>
  <c r="L23" i="41"/>
  <c r="L31" i="41"/>
  <c r="L30" i="41"/>
  <c r="L26" i="41"/>
  <c r="L36" i="41"/>
  <c r="L28" i="41"/>
  <c r="L20" i="41"/>
  <c r="L32" i="41"/>
  <c r="L34" i="41"/>
  <c r="L35" i="41"/>
  <c r="L33" i="41"/>
  <c r="L27" i="41"/>
  <c r="L29" i="41"/>
  <c r="L24" i="41"/>
  <c r="L25" i="41"/>
  <c r="L22" i="41"/>
  <c r="L19" i="41"/>
  <c r="L18" i="41"/>
  <c r="L17" i="41"/>
  <c r="L16" i="41"/>
  <c r="L15" i="41"/>
  <c r="K14" i="41"/>
  <c r="K12" i="41"/>
  <c r="K11" i="41"/>
  <c r="T37" i="41"/>
  <c r="V11" i="41"/>
  <c r="O37" i="41"/>
  <c r="Q11" i="41"/>
  <c r="Q37" i="41" s="1"/>
  <c r="E37" i="41"/>
  <c r="F11" i="41"/>
  <c r="F36" i="41"/>
  <c r="F34" i="41"/>
  <c r="F32" i="41"/>
  <c r="F30" i="41"/>
  <c r="F28" i="41"/>
  <c r="F26" i="41"/>
  <c r="F24" i="41"/>
  <c r="F22" i="41"/>
  <c r="F20" i="41"/>
  <c r="F18" i="41"/>
  <c r="F16" i="41"/>
  <c r="F14" i="41"/>
  <c r="F12" i="41"/>
  <c r="G36" i="41"/>
  <c r="G34" i="41"/>
  <c r="G32" i="41"/>
  <c r="G30" i="41"/>
  <c r="G28" i="41"/>
  <c r="G26" i="41"/>
  <c r="G24" i="41"/>
  <c r="G22" i="41"/>
  <c r="G20" i="41"/>
  <c r="G18" i="41"/>
  <c r="G16" i="41"/>
  <c r="G14" i="41"/>
  <c r="G12" i="41"/>
  <c r="G11" i="41"/>
  <c r="F35" i="41"/>
  <c r="F33" i="41"/>
  <c r="F31" i="41"/>
  <c r="F29" i="41"/>
  <c r="F27" i="41"/>
  <c r="F25" i="41"/>
  <c r="F23" i="41"/>
  <c r="F21" i="41"/>
  <c r="F19" i="41"/>
  <c r="F17" i="41"/>
  <c r="F15" i="41"/>
  <c r="F13" i="41"/>
  <c r="G35" i="41"/>
  <c r="G33" i="41"/>
  <c r="G31" i="41"/>
  <c r="G29" i="41"/>
  <c r="G27" i="41"/>
  <c r="G25" i="41"/>
  <c r="G23" i="41"/>
  <c r="G21" i="41"/>
  <c r="G19" i="41"/>
  <c r="G17" i="41"/>
  <c r="G15" i="41"/>
  <c r="G13" i="41"/>
  <c r="G10" i="41"/>
  <c r="J37" i="41"/>
  <c r="L37" i="41" l="1"/>
  <c r="V37" i="41"/>
  <c r="K37" i="41"/>
  <c r="F37" i="41"/>
  <c r="G37" i="41"/>
  <c r="L11" i="43"/>
  <c r="L36" i="43" s="1"/>
  <c r="K11" i="43"/>
  <c r="K36" i="43" s="1"/>
  <c r="E11" i="43"/>
  <c r="T11" i="43"/>
  <c r="O11" i="43"/>
  <c r="J11" i="43"/>
  <c r="F36" i="43" l="1"/>
  <c r="V11" i="43"/>
  <c r="P11" i="43"/>
  <c r="Q12" i="43"/>
  <c r="Q14" i="43"/>
  <c r="Q17" i="43"/>
  <c r="Q19" i="43"/>
  <c r="Q21" i="43"/>
  <c r="Q23" i="43"/>
  <c r="Q25" i="43"/>
  <c r="Q27" i="43"/>
  <c r="Q29" i="43"/>
  <c r="Q31" i="43"/>
  <c r="Q33" i="43"/>
  <c r="Q10" i="43"/>
  <c r="Q13" i="43"/>
  <c r="Q16" i="43"/>
  <c r="Q18" i="43"/>
  <c r="Q20" i="43"/>
  <c r="Q22" i="43"/>
  <c r="Q24" i="43"/>
  <c r="Q26" i="43"/>
  <c r="Q28" i="43"/>
  <c r="Q30" i="43"/>
  <c r="Q32" i="43"/>
  <c r="Q34" i="43"/>
  <c r="Q11" i="43"/>
  <c r="T36" i="43"/>
  <c r="O36" i="43"/>
  <c r="Q36" i="43" l="1"/>
  <c r="P36" i="43"/>
  <c r="V36" i="43"/>
  <c r="G36" i="43"/>
  <c r="U36" i="43"/>
  <c r="T10" i="42"/>
  <c r="T12" i="42"/>
  <c r="T13" i="42"/>
  <c r="T14" i="42"/>
  <c r="T15" i="42"/>
  <c r="T16" i="42"/>
  <c r="T17" i="42"/>
  <c r="T18" i="42"/>
  <c r="T19" i="42"/>
  <c r="T20" i="42"/>
  <c r="T21" i="42"/>
  <c r="T22" i="42"/>
  <c r="T23" i="42"/>
  <c r="T24" i="42"/>
  <c r="T25" i="42"/>
  <c r="T26" i="42"/>
  <c r="T27" i="42"/>
  <c r="T28" i="42"/>
  <c r="T29" i="42"/>
  <c r="O10" i="42"/>
  <c r="O12" i="42"/>
  <c r="O13" i="42"/>
  <c r="O14" i="42"/>
  <c r="O15" i="42"/>
  <c r="O16" i="42"/>
  <c r="O17" i="42"/>
  <c r="O18" i="42"/>
  <c r="O19" i="42"/>
  <c r="O20" i="42"/>
  <c r="O21" i="42"/>
  <c r="O22" i="42"/>
  <c r="O23" i="42"/>
  <c r="O24" i="42"/>
  <c r="O25" i="42"/>
  <c r="O26" i="42"/>
  <c r="O27" i="42"/>
  <c r="O28" i="42"/>
  <c r="O29" i="42"/>
  <c r="J10" i="42"/>
  <c r="J12" i="42"/>
  <c r="J13" i="42"/>
  <c r="J14" i="42"/>
  <c r="J15" i="42"/>
  <c r="J16" i="42"/>
  <c r="J17" i="42"/>
  <c r="J18" i="42"/>
  <c r="J19" i="42"/>
  <c r="J20" i="42"/>
  <c r="J21" i="42"/>
  <c r="J22" i="42"/>
  <c r="J23" i="42"/>
  <c r="J24" i="42"/>
  <c r="J25" i="42"/>
  <c r="J26" i="42"/>
  <c r="J27" i="42"/>
  <c r="J28" i="42"/>
  <c r="J29" i="42"/>
  <c r="T30" i="42" l="1"/>
  <c r="U11" i="42"/>
  <c r="T11" i="42"/>
  <c r="O11" i="42"/>
  <c r="L11" i="42"/>
  <c r="K11" i="42"/>
  <c r="J11" i="42"/>
  <c r="E10" i="42"/>
  <c r="E12" i="42"/>
  <c r="E13" i="42"/>
  <c r="E14" i="42"/>
  <c r="E15" i="42"/>
  <c r="E16" i="42"/>
  <c r="E17" i="42"/>
  <c r="E18" i="42"/>
  <c r="E19" i="42"/>
  <c r="E20" i="42"/>
  <c r="E21" i="42"/>
  <c r="E22" i="42"/>
  <c r="E23" i="42"/>
  <c r="E24" i="42"/>
  <c r="E25" i="42"/>
  <c r="E26" i="42"/>
  <c r="E27" i="42"/>
  <c r="E28" i="42"/>
  <c r="E29" i="42"/>
  <c r="G10" i="42"/>
  <c r="F10" i="42"/>
  <c r="V11" i="42" l="1"/>
  <c r="V12" i="42"/>
  <c r="V14" i="42"/>
  <c r="V16" i="42"/>
  <c r="V18" i="42"/>
  <c r="V20" i="42"/>
  <c r="V22" i="42"/>
  <c r="V24" i="42"/>
  <c r="V26" i="42"/>
  <c r="V28" i="42"/>
  <c r="V10" i="42"/>
  <c r="V13" i="42"/>
  <c r="V15" i="42"/>
  <c r="V17" i="42"/>
  <c r="V19" i="42"/>
  <c r="V21" i="42"/>
  <c r="V23" i="42"/>
  <c r="V25" i="42"/>
  <c r="V27" i="42"/>
  <c r="V29" i="42"/>
  <c r="U10" i="42"/>
  <c r="U13" i="42"/>
  <c r="U15" i="42"/>
  <c r="U17" i="42"/>
  <c r="U19" i="42"/>
  <c r="U21" i="42"/>
  <c r="U23" i="42"/>
  <c r="U25" i="42"/>
  <c r="U27" i="42"/>
  <c r="U29" i="42"/>
  <c r="U12" i="42"/>
  <c r="U14" i="42"/>
  <c r="U16" i="42"/>
  <c r="U18" i="42"/>
  <c r="U20" i="42"/>
  <c r="U22" i="42"/>
  <c r="U24" i="42"/>
  <c r="U26" i="42"/>
  <c r="U28" i="42"/>
  <c r="K12" i="42"/>
  <c r="K14" i="42"/>
  <c r="K16" i="42"/>
  <c r="K18" i="42"/>
  <c r="K20" i="42"/>
  <c r="K22" i="42"/>
  <c r="K24" i="42"/>
  <c r="K26" i="42"/>
  <c r="K10" i="42"/>
  <c r="K13" i="42"/>
  <c r="K15" i="42"/>
  <c r="K17" i="42"/>
  <c r="K19" i="42"/>
  <c r="K21" i="42"/>
  <c r="K23" i="42"/>
  <c r="K25" i="42"/>
  <c r="K27" i="42"/>
  <c r="K29" i="42"/>
  <c r="K28" i="42"/>
  <c r="J30" i="42"/>
  <c r="L10" i="42"/>
  <c r="L13" i="42"/>
  <c r="L15" i="42"/>
  <c r="L17" i="42"/>
  <c r="L19" i="42"/>
  <c r="L21" i="42"/>
  <c r="L23" i="42"/>
  <c r="L25" i="42"/>
  <c r="L27" i="42"/>
  <c r="L29" i="42"/>
  <c r="L12" i="42"/>
  <c r="L14" i="42"/>
  <c r="L16" i="42"/>
  <c r="L18" i="42"/>
  <c r="L20" i="42"/>
  <c r="L22" i="42"/>
  <c r="L24" i="42"/>
  <c r="L26" i="42"/>
  <c r="L28" i="42"/>
  <c r="P11" i="42"/>
  <c r="P10" i="42"/>
  <c r="P13" i="42"/>
  <c r="P15" i="42"/>
  <c r="P17" i="42"/>
  <c r="P19" i="42"/>
  <c r="P21" i="42"/>
  <c r="P23" i="42"/>
  <c r="P25" i="42"/>
  <c r="P27" i="42"/>
  <c r="P29" i="42"/>
  <c r="P12" i="42"/>
  <c r="P14" i="42"/>
  <c r="P16" i="42"/>
  <c r="P18" i="42"/>
  <c r="P20" i="42"/>
  <c r="P22" i="42"/>
  <c r="P24" i="42"/>
  <c r="P26" i="42"/>
  <c r="P28" i="42"/>
  <c r="Q12" i="42"/>
  <c r="Q14" i="42"/>
  <c r="Q16" i="42"/>
  <c r="Q18" i="42"/>
  <c r="Q20" i="42"/>
  <c r="Q22" i="42"/>
  <c r="Q24" i="42"/>
  <c r="Q28" i="42"/>
  <c r="Q10" i="42"/>
  <c r="Q13" i="42"/>
  <c r="Q15" i="42"/>
  <c r="Q17" i="42"/>
  <c r="Q19" i="42"/>
  <c r="Q21" i="42"/>
  <c r="Q23" i="42"/>
  <c r="Q25" i="42"/>
  <c r="Q29" i="42"/>
  <c r="F26" i="42"/>
  <c r="F22" i="42"/>
  <c r="F18" i="42"/>
  <c r="F14" i="42"/>
  <c r="G29" i="42"/>
  <c r="G27" i="42"/>
  <c r="G25" i="42"/>
  <c r="G23" i="42"/>
  <c r="G21" i="42"/>
  <c r="G19" i="42"/>
  <c r="G17" i="42"/>
  <c r="G15" i="42"/>
  <c r="G13" i="42"/>
  <c r="E30" i="42"/>
  <c r="F28" i="42"/>
  <c r="F24" i="42"/>
  <c r="F20" i="42"/>
  <c r="F16" i="42"/>
  <c r="F12" i="42"/>
  <c r="G28" i="42"/>
  <c r="G26" i="42"/>
  <c r="G24" i="42"/>
  <c r="G22" i="42"/>
  <c r="G20" i="42"/>
  <c r="G18" i="42"/>
  <c r="G16" i="42"/>
  <c r="G14" i="42"/>
  <c r="G12" i="42"/>
  <c r="O30" i="42"/>
  <c r="Q11" i="42"/>
  <c r="F29" i="42"/>
  <c r="F27" i="42"/>
  <c r="F25" i="42"/>
  <c r="F23" i="42"/>
  <c r="F21" i="42"/>
  <c r="F19" i="42"/>
  <c r="F17" i="42"/>
  <c r="F15" i="42"/>
  <c r="F13" i="42"/>
  <c r="L30" i="42" l="1"/>
  <c r="K30" i="42"/>
  <c r="Q30" i="42"/>
  <c r="U30" i="42"/>
  <c r="V30" i="42"/>
  <c r="P30" i="42"/>
  <c r="G11" i="42"/>
  <c r="G30" i="42" s="1"/>
  <c r="F11" i="42"/>
  <c r="F30" i="42" s="1"/>
  <c r="E11" i="42"/>
</calcChain>
</file>

<file path=xl/sharedStrings.xml><?xml version="1.0" encoding="utf-8"?>
<sst xmlns="http://schemas.openxmlformats.org/spreadsheetml/2006/main" count="251" uniqueCount="73">
  <si>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</si>
  <si>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</si>
  <si>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</si>
  <si>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</si>
  <si>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</si>
  <si>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</si>
  <si>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</si>
  <si>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</si>
  <si>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</si>
  <si>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</si>
  <si>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</si>
  <si>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</si>
  <si>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</si>
  <si>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</si>
  <si>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</si>
  <si>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</si>
  <si>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</si>
  <si>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</si>
  <si>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</si>
  <si>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</si>
  <si>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</si>
  <si>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 xml:space="preserve">Vrijednost isplaćenih šteta </t>
  </si>
  <si>
    <t>Wiener osiguranje a.d.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</si>
  <si>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</si>
  <si>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</si>
  <si>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</si>
  <si>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</si>
  <si>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</si>
  <si>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</si>
  <si>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</si>
  <si>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</si>
  <si>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</si>
  <si>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</si>
  <si>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</si>
  <si>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</si>
  <si>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</si>
  <si>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</si>
  <si>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</si>
  <si>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</si>
  <si>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</si>
  <si>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</si>
  <si>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</si>
  <si>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</si>
  <si>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</si>
  <si>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</si>
  <si>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</si>
  <si>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</si>
  <si>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</si>
  <si>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</si>
  <si>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</si>
  <si>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 xml:space="preserve">NEŽIVOTNA OSIGURANJA </t>
  </si>
  <si>
    <t>2017.</t>
  </si>
  <si>
    <t xml:space="preserve">Broj isplaćenih šteta </t>
  </si>
  <si>
    <t xml:space="preserve">ŽIVOTNA OSIGURANJA </t>
  </si>
  <si>
    <t>BROJ I VRIJEDNOST ISPLAĆENIH ŠTETA PO DRUŠTVIMA ZA OSIGURANJE U BOSNI I HERCEGOVINI</t>
  </si>
  <si>
    <t>I-III-2017</t>
  </si>
  <si>
    <t>I-III-2018</t>
  </si>
  <si>
    <t>R/b</t>
  </si>
  <si>
    <t>BROJ I VRIJEDNOST ISPLAĆENIH ŠTETA PO DRUŠTVIMA ZA OSIGURANJE U REPUBLICI SRPSKOJ*</t>
  </si>
  <si>
    <t>Procenat promjene</t>
  </si>
  <si>
    <t>2018.</t>
  </si>
  <si>
    <t>Udio (%)</t>
  </si>
  <si>
    <t>BROJ I VRIJEDNOST ISPLAĆENIH ŠTETA PO DRUŠTVIMA ZA OSIGURANJE U FEDERACIJI BOSNE I HERCEGOVINE*</t>
  </si>
  <si>
    <t>Adriatic osiguranje d.d.*</t>
  </si>
  <si>
    <t>Ukupno:</t>
  </si>
  <si>
    <t>SAS - Super P osiguranje a.d.</t>
  </si>
  <si>
    <t>Euros osiguranje a.d.</t>
  </si>
  <si>
    <t>Central osiguranje d.d.</t>
  </si>
  <si>
    <t>Atos osiguranje a.d.</t>
  </si>
  <si>
    <t>*Od 1. siječnja 2018. godine Bosna-Sunce osiguranje d.d. je nakon akvizicije Zovko osiguranja d.d. počelo poslovati pod novim imenom Adriatic osiguranje d.d.</t>
  </si>
  <si>
    <t>*Osiguravajuća društva iz Federacije Bosne i Hercegovine i podružnice osiguravajućih društava iz Republike Srpske</t>
  </si>
  <si>
    <t>*Osiguravajuća društva iz Republike Srpske i podružnice osiguravajućih društava iz Federacije Bosne i Hercegovine</t>
  </si>
  <si>
    <t>Osiguravajuće društvo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</si>
</sst>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K_M_-;\-* #,##0.00\ _K_M_-;_-* &quot;-&quot;??\ _K_M_-;_-@_-"/>
    <numFmt numFmtId="164" formatCode="#,##0.00_ ;\-#,##0.00\ "/>
    <numFmt numFmtId="165" formatCode="\+#,##0.00;\-#,##0.00"/>
    <numFmt numFmtId="166" formatCode="_-* #,##0\ _k_n_-;\-* #,##0\ _k_n_-;_-* &quot;-&quot;??\ _k_n_-;_-@_-"/>
    <numFmt numFmtId="167" formatCode="_-* #,##0.0\ _k_n_-;\-* #,##0.0\ _k_n_-;_-* &quot;-&quot;??\ _k_n_-;_-@_-"/>
    <numFmt numFmtId="168" formatCode="#,##0_ ;\-#,##0\ 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b/>
      <sz val="10"/>
      <color rgb="FF000000"/>
      <name val="Cambria"/>
      <family val="1"/>
      <charset val="238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</font>
    <font>
      <sz val="10"/>
      <color rgb="FF00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theme="0" tint="-0.34998626667073579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6" fillId="0" borderId="0"/>
  </cellStyleXfs>
  <cellXfs count="74">
    <xf numFmtId="0" fontId="0" fillId="0" borderId="0" xfId="0"/>
    <xf numFmtId="0" fontId="3" fillId="0" borderId="0" xfId="0" applyFont="1"/>
    <xf numFmtId="164" fontId="3" fillId="0" borderId="0" xfId="6" applyNumberFormat="1" applyFont="1" applyBorder="1" applyAlignment="1">
      <alignment horizontal="right" vertical="center"/>
    </xf>
    <xf numFmtId="0" fontId="4" fillId="0" borderId="0" xfId="0" applyFont="1" applyBorder="1" applyAlignment="1"/>
    <xf numFmtId="164" fontId="4" fillId="2" borderId="12" xfId="6" applyNumberFormat="1" applyFont="1" applyFill="1" applyBorder="1" applyAlignment="1">
      <alignment horizontal="right" vertical="center"/>
    </xf>
    <xf numFmtId="165" fontId="3" fillId="0" borderId="0" xfId="6" applyNumberFormat="1" applyFont="1" applyBorder="1" applyAlignment="1">
      <alignment horizontal="right" vertical="center"/>
    </xf>
    <xf numFmtId="0" fontId="8" fillId="0" borderId="0" xfId="0" applyFont="1" applyBorder="1"/>
    <xf numFmtId="49" fontId="7" fillId="3" borderId="1" xfId="6" applyNumberFormat="1" applyFont="1" applyFill="1" applyBorder="1" applyAlignment="1">
      <alignment horizontal="center" vertical="center" wrapText="1"/>
    </xf>
    <xf numFmtId="49" fontId="7" fillId="3" borderId="6" xfId="6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left"/>
    </xf>
    <xf numFmtId="168" fontId="4" fillId="2" borderId="12" xfId="6" applyNumberFormat="1" applyFont="1" applyFill="1" applyBorder="1" applyAlignment="1">
      <alignment horizontal="right" vertical="center"/>
    </xf>
    <xf numFmtId="165" fontId="4" fillId="2" borderId="12" xfId="6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0" fontId="9" fillId="0" borderId="0" xfId="0" applyFont="1"/>
    <xf numFmtId="164" fontId="3" fillId="0" borderId="14" xfId="6" applyNumberFormat="1" applyFont="1" applyBorder="1" applyAlignment="1">
      <alignment horizontal="left" vertical="center"/>
    </xf>
    <xf numFmtId="4" fontId="3" fillId="0" borderId="0" xfId="6" applyNumberFormat="1" applyFont="1" applyBorder="1" applyAlignment="1">
      <alignment horizontal="right" vertical="center"/>
    </xf>
    <xf numFmtId="164" fontId="10" fillId="0" borderId="14" xfId="6" applyNumberFormat="1" applyFont="1" applyBorder="1" applyAlignment="1">
      <alignment horizontal="left" vertical="center"/>
    </xf>
    <xf numFmtId="164" fontId="10" fillId="0" borderId="15" xfId="6" applyNumberFormat="1" applyFont="1" applyBorder="1" applyAlignment="1">
      <alignment horizontal="left" vertical="center"/>
    </xf>
    <xf numFmtId="4" fontId="10" fillId="0" borderId="0" xfId="6" applyNumberFormat="1" applyFont="1" applyBorder="1" applyAlignment="1">
      <alignment horizontal="right" vertical="center"/>
    </xf>
    <xf numFmtId="165" fontId="10" fillId="0" borderId="0" xfId="6" applyNumberFormat="1" applyFont="1" applyBorder="1" applyAlignment="1">
      <alignment horizontal="right" vertical="center"/>
    </xf>
    <xf numFmtId="0" fontId="11" fillId="2" borderId="12" xfId="0" applyFont="1" applyFill="1" applyBorder="1" applyAlignment="1">
      <alignment horizontal="left"/>
    </xf>
    <xf numFmtId="165" fontId="11" fillId="2" borderId="12" xfId="6" applyNumberFormat="1" applyFont="1" applyFill="1" applyBorder="1" applyAlignment="1">
      <alignment horizontal="right" vertical="center"/>
    </xf>
    <xf numFmtId="164" fontId="11" fillId="2" borderId="12" xfId="6" applyNumberFormat="1" applyFont="1" applyFill="1" applyBorder="1" applyAlignment="1">
      <alignment horizontal="right" vertical="center"/>
    </xf>
    <xf numFmtId="4" fontId="10" fillId="0" borderId="0" xfId="0" applyNumberFormat="1" applyFont="1" applyBorder="1" applyAlignment="1">
      <alignment horizontal="right" vertical="center"/>
    </xf>
    <xf numFmtId="165" fontId="10" fillId="0" borderId="14" xfId="6" applyNumberFormat="1" applyFont="1" applyBorder="1" applyAlignment="1">
      <alignment horizontal="right" vertical="center"/>
    </xf>
    <xf numFmtId="165" fontId="10" fillId="0" borderId="17" xfId="6" applyNumberFormat="1" applyFont="1" applyBorder="1" applyAlignment="1">
      <alignment horizontal="right" vertical="center"/>
    </xf>
    <xf numFmtId="49" fontId="7" fillId="3" borderId="18" xfId="6" applyNumberFormat="1" applyFont="1" applyFill="1" applyBorder="1" applyAlignment="1">
      <alignment horizontal="center" vertical="center" wrapText="1"/>
    </xf>
    <xf numFmtId="168" fontId="11" fillId="2" borderId="16" xfId="6" applyNumberFormat="1" applyFont="1" applyFill="1" applyBorder="1" applyAlignment="1">
      <alignment horizontal="right" vertical="center"/>
    </xf>
    <xf numFmtId="165" fontId="3" fillId="0" borderId="9" xfId="6" applyNumberFormat="1" applyFont="1" applyBorder="1" applyAlignment="1">
      <alignment horizontal="right" vertical="center"/>
    </xf>
    <xf numFmtId="165" fontId="3" fillId="0" borderId="10" xfId="6" applyNumberFormat="1" applyFont="1" applyBorder="1" applyAlignment="1">
      <alignment horizontal="right" vertical="center"/>
    </xf>
    <xf numFmtId="168" fontId="4" fillId="2" borderId="13" xfId="6" applyNumberFormat="1" applyFont="1" applyFill="1" applyBorder="1" applyAlignment="1">
      <alignment horizontal="right" vertical="center"/>
    </xf>
    <xf numFmtId="165" fontId="3" fillId="0" borderId="14" xfId="6" applyNumberFormat="1" applyFont="1" applyBorder="1" applyAlignment="1">
      <alignment horizontal="right" vertical="center"/>
    </xf>
    <xf numFmtId="165" fontId="3" fillId="0" borderId="15" xfId="6" applyNumberFormat="1" applyFont="1" applyBorder="1" applyAlignment="1">
      <alignment horizontal="right" vertical="center"/>
    </xf>
    <xf numFmtId="4" fontId="3" fillId="0" borderId="0" xfId="0" applyNumberFormat="1" applyFont="1" applyBorder="1"/>
    <xf numFmtId="165" fontId="10" fillId="0" borderId="15" xfId="6" applyNumberFormat="1" applyFont="1" applyBorder="1" applyAlignment="1">
      <alignment horizontal="right" vertical="center"/>
    </xf>
    <xf numFmtId="4" fontId="10" fillId="0" borderId="0" xfId="0" applyNumberFormat="1" applyFont="1" applyBorder="1"/>
    <xf numFmtId="4" fontId="4" fillId="2" borderId="12" xfId="6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64" fontId="10" fillId="0" borderId="19" xfId="6" applyNumberFormat="1" applyFont="1" applyBorder="1" applyAlignment="1">
      <alignment horizontal="left" vertical="center"/>
    </xf>
    <xf numFmtId="0" fontId="2" fillId="0" borderId="20" xfId="1" applyFont="1" applyFill="1" applyBorder="1" applyAlignment="1" applyProtection="1">
      <alignment horizontal="center" vertical="center"/>
    </xf>
    <xf numFmtId="0" fontId="2" fillId="0" borderId="21" xfId="1" applyFont="1" applyFill="1" applyBorder="1" applyAlignment="1" applyProtection="1">
      <alignment horizontal="center" vertical="center"/>
    </xf>
    <xf numFmtId="165" fontId="3" fillId="0" borderId="22" xfId="6" applyNumberFormat="1" applyFont="1" applyBorder="1" applyAlignment="1">
      <alignment horizontal="right" vertical="center"/>
    </xf>
    <xf numFmtId="165" fontId="3" fillId="0" borderId="19" xfId="6" applyNumberFormat="1" applyFont="1" applyBorder="1" applyAlignment="1">
      <alignment horizontal="right" vertical="center"/>
    </xf>
    <xf numFmtId="165" fontId="10" fillId="0" borderId="22" xfId="6" applyNumberFormat="1" applyFont="1" applyBorder="1" applyAlignment="1">
      <alignment horizontal="right" vertical="center"/>
    </xf>
    <xf numFmtId="165" fontId="10" fillId="0" borderId="23" xfId="6" applyNumberFormat="1" applyFont="1" applyBorder="1" applyAlignment="1">
      <alignment horizontal="right" vertical="center"/>
    </xf>
    <xf numFmtId="0" fontId="2" fillId="0" borderId="24" xfId="1" applyFont="1" applyFill="1" applyBorder="1" applyAlignment="1" applyProtection="1">
      <alignment horizontal="center" vertical="center"/>
    </xf>
    <xf numFmtId="0" fontId="12" fillId="0" borderId="0" xfId="0" applyFont="1"/>
    <xf numFmtId="0" fontId="0" fillId="0" borderId="0" xfId="0" applyAlignment="1"/>
    <xf numFmtId="0" fontId="13" fillId="0" borderId="0" xfId="0" applyFont="1" applyAlignment="1">
      <alignment horizontal="left" vertical="center"/>
    </xf>
    <xf numFmtId="0" fontId="3" fillId="0" borderId="0" xfId="11" applyFont="1"/>
    <xf numFmtId="0" fontId="2" fillId="0" borderId="25" xfId="1" applyFont="1" applyFill="1" applyBorder="1" applyAlignment="1" applyProtection="1">
      <alignment horizontal="center" vertical="center"/>
    </xf>
    <xf numFmtId="164" fontId="10" fillId="0" borderId="14" xfId="6" applyNumberFormat="1" applyFont="1" applyFill="1" applyBorder="1" applyAlignment="1">
      <alignment horizontal="left" vertical="center"/>
    </xf>
    <xf numFmtId="4" fontId="10" fillId="0" borderId="0" xfId="6" applyNumberFormat="1" applyFont="1" applyFill="1" applyBorder="1" applyAlignment="1">
      <alignment horizontal="right" vertical="center"/>
    </xf>
    <xf numFmtId="165" fontId="10" fillId="0" borderId="9" xfId="6" applyNumberFormat="1" applyFont="1" applyBorder="1" applyAlignment="1">
      <alignment horizontal="right" vertical="center"/>
    </xf>
    <xf numFmtId="0" fontId="0" fillId="0" borderId="0" xfId="0" applyBorder="1"/>
    <xf numFmtId="0" fontId="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66" fontId="7" fillId="3" borderId="0" xfId="6" applyNumberFormat="1" applyFont="1" applyFill="1" applyBorder="1" applyAlignment="1">
      <alignment horizontal="center" vertical="center" wrapText="1"/>
    </xf>
    <xf numFmtId="167" fontId="7" fillId="3" borderId="0" xfId="6" applyNumberFormat="1" applyFont="1" applyFill="1" applyBorder="1" applyAlignment="1">
      <alignment horizontal="center" vertical="center" wrapText="1"/>
    </xf>
    <xf numFmtId="167" fontId="7" fillId="3" borderId="1" xfId="6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</cellXfs>
  <cellStyles count="12">
    <cellStyle name="Comma" xfId="6" builtinId="3"/>
    <cellStyle name="Normal" xfId="0" builtinId="0"/>
    <cellStyle name="Normal 2" xfId="10"/>
    <cellStyle name="Normal 6" xfId="11"/>
    <cellStyle name="Normalno 2" xfId="1"/>
    <cellStyle name="Normalno 2 2" xfId="5"/>
    <cellStyle name="Normalno 3" xfId="7"/>
    <cellStyle name="Obično 2" xfId="2"/>
    <cellStyle name="Obično 2 2" xfId="3"/>
    <cellStyle name="Obično 3" xfId="8"/>
    <cellStyle name="Obično 4" xfId="4"/>
    <cellStyle name="Obično 4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V53"/>
  <sheetViews>
    <sheetView showGridLines="0" tabSelected="1" showRuler="0" view="pageLayout" zoomScale="70" zoomScaleNormal="70" zoomScalePageLayoutView="70" workbookViewId="0">
      <selection activeCell="B37" sqref="B37"/>
    </sheetView>
  </sheetViews>
  <sheetFormatPr defaultRowHeight="15" x14ac:dyDescent="0.25"/>
  <cols>
    <col min="1" max="1" width="4.42578125" customWidth="1"/>
    <col min="2" max="2" width="25.7109375" customWidth="1"/>
    <col min="3" max="3" width="10.28515625" customWidth="1"/>
    <col min="4" max="4" width="9.5703125" customWidth="1"/>
    <col min="5" max="5" width="11.140625" customWidth="1"/>
    <col min="6" max="6" width="7.85546875" customWidth="1"/>
    <col min="7" max="7" width="8.140625" customWidth="1"/>
    <col min="8" max="8" width="12.85546875" customWidth="1"/>
    <col min="9" max="9" width="13.140625" customWidth="1"/>
    <col min="10" max="10" width="9.85546875" customWidth="1"/>
    <col min="11" max="11" width="8.42578125" customWidth="1"/>
    <col min="12" max="12" width="7.7109375" customWidth="1"/>
    <col min="13" max="14" width="12.5703125" bestFit="1" customWidth="1"/>
    <col min="15" max="15" width="11.140625" customWidth="1"/>
    <col min="16" max="16" width="8.7109375" customWidth="1"/>
    <col min="17" max="17" width="8.28515625" customWidth="1"/>
    <col min="18" max="18" width="14" customWidth="1"/>
    <col min="19" max="19" width="14.140625" customWidth="1"/>
    <col min="20" max="20" width="9.7109375" customWidth="1"/>
    <col min="21" max="21" width="8.5703125" customWidth="1"/>
    <col min="22" max="22" width="8.7109375" customWidth="1"/>
  </cols>
  <sheetData>
    <row r="3" spans="1:22" x14ac:dyDescent="0.25">
      <c r="H3" s="3" t="s">
        <v>54</v>
      </c>
    </row>
    <row r="4" spans="1:22" x14ac:dyDescent="0.25">
      <c r="F4" s="1"/>
    </row>
    <row r="6" spans="1:22" ht="15.75" thickBot="1" x14ac:dyDescent="0.3">
      <c r="D6" s="6"/>
      <c r="E6" s="6"/>
      <c r="F6" s="6"/>
      <c r="G6" s="6"/>
      <c r="H6" s="6"/>
      <c r="I6" s="6"/>
      <c r="J6" s="6"/>
      <c r="K6" s="6"/>
      <c r="L6" s="6"/>
    </row>
    <row r="7" spans="1:22" ht="19.5" customHeight="1" x14ac:dyDescent="0.25">
      <c r="A7" s="57" t="s">
        <v>57</v>
      </c>
      <c r="B7" s="60" t="s">
        <v>72</v>
      </c>
      <c r="C7" s="63" t="s">
        <v>50</v>
      </c>
      <c r="D7" s="63"/>
      <c r="E7" s="63"/>
      <c r="F7" s="63"/>
      <c r="G7" s="63"/>
      <c r="H7" s="64"/>
      <c r="I7" s="64"/>
      <c r="J7" s="64"/>
      <c r="K7" s="64"/>
      <c r="L7" s="64"/>
      <c r="M7" s="63" t="s">
        <v>53</v>
      </c>
      <c r="N7" s="63"/>
      <c r="O7" s="63"/>
      <c r="P7" s="63"/>
      <c r="Q7" s="63"/>
      <c r="R7" s="64"/>
      <c r="S7" s="64"/>
      <c r="T7" s="64"/>
      <c r="U7" s="64"/>
      <c r="V7" s="65"/>
    </row>
    <row r="8" spans="1:22" ht="26.25" customHeight="1" x14ac:dyDescent="0.25">
      <c r="A8" s="58"/>
      <c r="B8" s="61"/>
      <c r="C8" s="66" t="s">
        <v>52</v>
      </c>
      <c r="D8" s="66"/>
      <c r="E8" s="67" t="s">
        <v>59</v>
      </c>
      <c r="F8" s="67" t="s">
        <v>61</v>
      </c>
      <c r="G8" s="67"/>
      <c r="H8" s="66" t="s">
        <v>21</v>
      </c>
      <c r="I8" s="66"/>
      <c r="J8" s="67" t="s">
        <v>59</v>
      </c>
      <c r="K8" s="67" t="s">
        <v>61</v>
      </c>
      <c r="L8" s="67"/>
      <c r="M8" s="66" t="s">
        <v>52</v>
      </c>
      <c r="N8" s="66"/>
      <c r="O8" s="67" t="s">
        <v>59</v>
      </c>
      <c r="P8" s="67" t="s">
        <v>61</v>
      </c>
      <c r="Q8" s="67"/>
      <c r="R8" s="66" t="s">
        <v>21</v>
      </c>
      <c r="S8" s="66"/>
      <c r="T8" s="67" t="s">
        <v>59</v>
      </c>
      <c r="U8" s="69" t="s">
        <v>61</v>
      </c>
      <c r="V8" s="70"/>
    </row>
    <row r="9" spans="1:22" ht="27.75" customHeight="1" thickBot="1" x14ac:dyDescent="0.3">
      <c r="A9" s="59"/>
      <c r="B9" s="62"/>
      <c r="C9" s="38" t="s">
        <v>55</v>
      </c>
      <c r="D9" s="38" t="s">
        <v>56</v>
      </c>
      <c r="E9" s="68"/>
      <c r="F9" s="7" t="s">
        <v>51</v>
      </c>
      <c r="G9" s="7" t="s">
        <v>60</v>
      </c>
      <c r="H9" s="38" t="s">
        <v>55</v>
      </c>
      <c r="I9" s="38" t="s">
        <v>56</v>
      </c>
      <c r="J9" s="68"/>
      <c r="K9" s="7" t="s">
        <v>51</v>
      </c>
      <c r="L9" s="7" t="s">
        <v>60</v>
      </c>
      <c r="M9" s="38" t="s">
        <v>55</v>
      </c>
      <c r="N9" s="38" t="s">
        <v>56</v>
      </c>
      <c r="O9" s="68"/>
      <c r="P9" s="7" t="s">
        <v>51</v>
      </c>
      <c r="Q9" s="7" t="s">
        <v>60</v>
      </c>
      <c r="R9" s="38" t="s">
        <v>55</v>
      </c>
      <c r="S9" s="38" t="s">
        <v>56</v>
      </c>
      <c r="T9" s="68"/>
      <c r="U9" s="7" t="s">
        <v>51</v>
      </c>
      <c r="V9" s="8" t="s">
        <v>60</v>
      </c>
    </row>
    <row r="10" spans="1:22" x14ac:dyDescent="0.25">
      <c r="A10" s="42" t="s">
        <v>23</v>
      </c>
      <c r="B10" s="15" t="s">
        <v>63</v>
      </c>
      <c r="C10" s="24">
        <f>FBiH!C10+RS!C10</f>
        <v>3513</v>
      </c>
      <c r="D10" s="16">
        <f>FBiH!D10+RS!D10</f>
        <v>3876</v>
      </c>
      <c r="E10" s="5">
        <f t="shared" ref="E10:E36" si="0">IFERROR((D10-C10)/C10*100, "-")</f>
        <v>10.333048676345005</v>
      </c>
      <c r="F10" s="5">
        <f t="shared" ref="F10:F36" si="1">C10/C$37*100</f>
        <v>14.058185601664732</v>
      </c>
      <c r="G10" s="32">
        <f t="shared" ref="G10:G36" si="2">D10/D$37*100</f>
        <v>14.231687167248028</v>
      </c>
      <c r="H10" s="16">
        <f>FBiH!H10+RS!H10</f>
        <v>4600964.6500000004</v>
      </c>
      <c r="I10" s="16">
        <f>FBiH!I10+RS!I10</f>
        <v>5842439.399799997</v>
      </c>
      <c r="J10" s="5">
        <f t="shared" ref="J10:J36" si="3">IFERROR((I10-H10)/H10*100, "-")</f>
        <v>26.982923022457832</v>
      </c>
      <c r="K10" s="5">
        <f t="shared" ref="K10:K35" si="4">H10/H$37*100</f>
        <v>10.107134583639139</v>
      </c>
      <c r="L10" s="29">
        <f>I10/I$37*100</f>
        <v>11.014657346922679</v>
      </c>
      <c r="M10" s="24">
        <f>FBiH!M10+RS!M10</f>
        <v>88</v>
      </c>
      <c r="N10" s="19">
        <f>FBiH!N10+RS!N10</f>
        <v>134</v>
      </c>
      <c r="O10" s="20">
        <f t="shared" ref="O10:O36" si="5">IFERROR((N10-M10)/M10*100, "-")</f>
        <v>52.272727272727273</v>
      </c>
      <c r="P10" s="20">
        <f t="shared" ref="P10:P36" si="6">M10/M$37*100</f>
        <v>3.0523759972251128</v>
      </c>
      <c r="Q10" s="25">
        <f t="shared" ref="Q10:Q36" si="7">N10/N$37*100</f>
        <v>4.4151565074135091</v>
      </c>
      <c r="R10" s="19">
        <f>FBiH!R10+RS!R10</f>
        <v>173210.13</v>
      </c>
      <c r="S10" s="19">
        <f>FBiH!S10+RS!S10</f>
        <v>526892.94999999995</v>
      </c>
      <c r="T10" s="20">
        <f t="shared" ref="T10:T36" si="8">IFERROR((S10-R10)/R10*100, "-")</f>
        <v>204.19291873979884</v>
      </c>
      <c r="U10" s="5">
        <f t="shared" ref="U10:U36" si="9">R10/R$37*100</f>
        <v>1.216555848820299</v>
      </c>
      <c r="V10" s="29">
        <f t="shared" ref="V10:V36" si="10">S10/S$37*100</f>
        <v>3.6880467283074712</v>
      </c>
    </row>
    <row r="11" spans="1:22" x14ac:dyDescent="0.25">
      <c r="A11" s="42" t="s">
        <v>24</v>
      </c>
      <c r="B11" s="15" t="s">
        <v>0</v>
      </c>
      <c r="C11" s="24">
        <f>FBiH!C11+RS!C11</f>
        <v>1097</v>
      </c>
      <c r="D11" s="16">
        <f>FBiH!D11+RS!D11</f>
        <v>1555</v>
      </c>
      <c r="E11" s="5">
        <f>IFERROR((D11-C11)/C11*100, "-")</f>
        <v>41.750227894257065</v>
      </c>
      <c r="F11" s="5">
        <f>C11/C$37*100</f>
        <v>4.3899315698907513</v>
      </c>
      <c r="G11" s="32">
        <f>D11/D$37*100</f>
        <v>5.7095648981090505</v>
      </c>
      <c r="H11" s="16">
        <f>FBiH!H11+RS!H11</f>
        <v>1965630.7200000002</v>
      </c>
      <c r="I11" s="16">
        <f>FBiH!I11+RS!I11</f>
        <v>2747861.7899999996</v>
      </c>
      <c r="J11" s="5">
        <f>IFERROR((I11-H11)/H11*100, "-")</f>
        <v>39.795423526958274</v>
      </c>
      <c r="K11" s="5">
        <f>H11/H$37*100</f>
        <v>4.3179845402149528</v>
      </c>
      <c r="L11" s="29">
        <f>I11/I$37*100</f>
        <v>5.1804997848309249</v>
      </c>
      <c r="M11" s="24">
        <f>FBiH!M11+RS!M11</f>
        <v>0</v>
      </c>
      <c r="N11" s="19">
        <f>FBiH!N11+RS!N11</f>
        <v>0</v>
      </c>
      <c r="O11" s="20" t="str">
        <f>IFERROR((N11-M11)/M11*100, "-")</f>
        <v>-</v>
      </c>
      <c r="P11" s="20">
        <f>M11/M$37*100</f>
        <v>0</v>
      </c>
      <c r="Q11" s="25">
        <f>N11/N$37*100</f>
        <v>0</v>
      </c>
      <c r="R11" s="19">
        <f>FBiH!R11+RS!R11</f>
        <v>0</v>
      </c>
      <c r="S11" s="19">
        <f>FBiH!S11+RS!S11</f>
        <v>0</v>
      </c>
      <c r="T11" s="20" t="str">
        <f>IFERROR((S11-R11)/R11*100, "-")</f>
        <v>-</v>
      </c>
      <c r="U11" s="5">
        <f>R11/R$37*100</f>
        <v>0</v>
      </c>
      <c r="V11" s="29">
        <f>S11/S$37*100</f>
        <v>0</v>
      </c>
    </row>
    <row r="12" spans="1:22" ht="13.5" customHeight="1" x14ac:dyDescent="0.25">
      <c r="A12" s="42" t="s">
        <v>25</v>
      </c>
      <c r="B12" s="15" t="s">
        <v>68</v>
      </c>
      <c r="C12" s="24">
        <f>FBiH!C12+RS!C12</f>
        <v>847</v>
      </c>
      <c r="D12" s="16">
        <f>FBiH!D12+RS!D12</f>
        <v>693</v>
      </c>
      <c r="E12" s="5">
        <f t="shared" si="0"/>
        <v>-18.181818181818183</v>
      </c>
      <c r="F12" s="5">
        <f t="shared" si="1"/>
        <v>3.3894913762055308</v>
      </c>
      <c r="G12" s="32">
        <f t="shared" si="2"/>
        <v>2.5445199192215897</v>
      </c>
      <c r="H12" s="16">
        <f>FBiH!H12+RS!H12</f>
        <v>1939508.4</v>
      </c>
      <c r="I12" s="16">
        <f>FBiH!I12+RS!I12</f>
        <v>3345489.87</v>
      </c>
      <c r="J12" s="5">
        <f t="shared" si="3"/>
        <v>72.491641180827074</v>
      </c>
      <c r="K12" s="5">
        <f t="shared" si="4"/>
        <v>4.2606005296951386</v>
      </c>
      <c r="L12" s="29">
        <f>I12/I$37*100</f>
        <v>6.3071984241569305</v>
      </c>
      <c r="M12" s="24">
        <f>FBiH!M12+RS!M12</f>
        <v>0</v>
      </c>
      <c r="N12" s="19">
        <f>FBiH!N12+RS!N12</f>
        <v>0</v>
      </c>
      <c r="O12" s="20" t="str">
        <f t="shared" si="5"/>
        <v>-</v>
      </c>
      <c r="P12" s="20">
        <f t="shared" si="6"/>
        <v>0</v>
      </c>
      <c r="Q12" s="25">
        <f t="shared" si="7"/>
        <v>0</v>
      </c>
      <c r="R12" s="19">
        <f>FBiH!R12+RS!R12</f>
        <v>0</v>
      </c>
      <c r="S12" s="19">
        <f>FBiH!S12+RS!S12</f>
        <v>0</v>
      </c>
      <c r="T12" s="20" t="str">
        <f t="shared" si="8"/>
        <v>-</v>
      </c>
      <c r="U12" s="5">
        <f t="shared" si="9"/>
        <v>0</v>
      </c>
      <c r="V12" s="29">
        <f t="shared" si="10"/>
        <v>0</v>
      </c>
    </row>
    <row r="13" spans="1:22" ht="13.5" customHeight="1" x14ac:dyDescent="0.25">
      <c r="A13" s="42" t="s">
        <v>26</v>
      </c>
      <c r="B13" s="15" t="s">
        <v>12</v>
      </c>
      <c r="C13" s="24">
        <f>FBiH!C13+RS!C13</f>
        <v>509</v>
      </c>
      <c r="D13" s="16">
        <f>FBiH!D13+RS!D13</f>
        <v>550</v>
      </c>
      <c r="E13" s="5">
        <f t="shared" si="0"/>
        <v>8.0550098231827114</v>
      </c>
      <c r="F13" s="5">
        <f t="shared" si="1"/>
        <v>2.0368962343431112</v>
      </c>
      <c r="G13" s="32">
        <f t="shared" si="2"/>
        <v>2.0194602533504682</v>
      </c>
      <c r="H13" s="16">
        <f>FBiH!H13+RS!H13</f>
        <v>1413040.42</v>
      </c>
      <c r="I13" s="16">
        <f>FBiH!I13+RS!I13</f>
        <v>1450300.17</v>
      </c>
      <c r="J13" s="5">
        <f t="shared" si="3"/>
        <v>2.6368495531076173</v>
      </c>
      <c r="K13" s="5">
        <f t="shared" si="4"/>
        <v>3.1040859435992347</v>
      </c>
      <c r="L13" s="29">
        <f t="shared" ref="L13:L36" si="11">I13/I$37*100</f>
        <v>2.7342276623837236</v>
      </c>
      <c r="M13" s="24">
        <f>FBiH!M13+RS!M13</f>
        <v>0</v>
      </c>
      <c r="N13" s="19">
        <f>FBiH!N13+RS!N13</f>
        <v>0</v>
      </c>
      <c r="O13" s="20" t="str">
        <f t="shared" si="5"/>
        <v>-</v>
      </c>
      <c r="P13" s="20">
        <f t="shared" si="6"/>
        <v>0</v>
      </c>
      <c r="Q13" s="25">
        <f t="shared" si="7"/>
        <v>0</v>
      </c>
      <c r="R13" s="19">
        <f>FBiH!R13+RS!R13</f>
        <v>0</v>
      </c>
      <c r="S13" s="19">
        <f>FBiH!S13+RS!S13</f>
        <v>0</v>
      </c>
      <c r="T13" s="20" t="str">
        <f t="shared" si="8"/>
        <v>-</v>
      </c>
      <c r="U13" s="5">
        <f t="shared" si="9"/>
        <v>0</v>
      </c>
      <c r="V13" s="29">
        <f t="shared" si="10"/>
        <v>0</v>
      </c>
    </row>
    <row r="14" spans="1:22" ht="15.75" customHeight="1" x14ac:dyDescent="0.25">
      <c r="A14" s="42" t="s">
        <v>27</v>
      </c>
      <c r="B14" s="15" t="s">
        <v>1</v>
      </c>
      <c r="C14" s="24">
        <f>FBiH!C14+RS!C14</f>
        <v>589</v>
      </c>
      <c r="D14" s="16">
        <f>FBiH!D14+RS!D14</f>
        <v>417</v>
      </c>
      <c r="E14" s="5">
        <f t="shared" si="0"/>
        <v>-29.202037351443121</v>
      </c>
      <c r="F14" s="5">
        <f t="shared" si="1"/>
        <v>2.3570370963223817</v>
      </c>
      <c r="G14" s="32">
        <f t="shared" si="2"/>
        <v>1.5311180466311731</v>
      </c>
      <c r="H14" s="16">
        <f>FBiH!H14+RS!H14</f>
        <v>1179333.28</v>
      </c>
      <c r="I14" s="16">
        <f>FBiH!I14+RS!I14</f>
        <v>905773.8600000001</v>
      </c>
      <c r="J14" s="5">
        <f t="shared" si="3"/>
        <v>-23.196107889026919</v>
      </c>
      <c r="K14" s="5">
        <f t="shared" si="4"/>
        <v>2.5906915368116508</v>
      </c>
      <c r="L14" s="29">
        <f t="shared" si="11"/>
        <v>1.707640938824466</v>
      </c>
      <c r="M14" s="24">
        <f>FBiH!M14+RS!M14</f>
        <v>0</v>
      </c>
      <c r="N14" s="19">
        <f>FBiH!N14+RS!N14</f>
        <v>0</v>
      </c>
      <c r="O14" s="20" t="str">
        <f t="shared" si="5"/>
        <v>-</v>
      </c>
      <c r="P14" s="20">
        <f t="shared" si="6"/>
        <v>0</v>
      </c>
      <c r="Q14" s="25">
        <f t="shared" si="7"/>
        <v>0</v>
      </c>
      <c r="R14" s="19">
        <f>FBiH!R14+RS!R14</f>
        <v>0</v>
      </c>
      <c r="S14" s="19">
        <f>FBiH!S14+RS!S14</f>
        <v>0</v>
      </c>
      <c r="T14" s="20" t="str">
        <f t="shared" si="8"/>
        <v>-</v>
      </c>
      <c r="U14" s="5">
        <f t="shared" si="9"/>
        <v>0</v>
      </c>
      <c r="V14" s="29">
        <f t="shared" si="10"/>
        <v>0</v>
      </c>
    </row>
    <row r="15" spans="1:22" x14ac:dyDescent="0.25">
      <c r="A15" s="42" t="s">
        <v>28</v>
      </c>
      <c r="B15" s="15" t="s">
        <v>67</v>
      </c>
      <c r="C15" s="24">
        <f>FBiH!C15+RS!C15</f>
        <v>199</v>
      </c>
      <c r="D15" s="16">
        <f>FBiH!D15+RS!D15</f>
        <v>1184</v>
      </c>
      <c r="E15" s="5">
        <f t="shared" si="0"/>
        <v>494.9748743718593</v>
      </c>
      <c r="F15" s="5">
        <f t="shared" si="1"/>
        <v>0.79635039417343623</v>
      </c>
      <c r="G15" s="32">
        <f t="shared" si="2"/>
        <v>4.3473471635762806</v>
      </c>
      <c r="H15" s="16">
        <f>FBiH!H15+RS!H15</f>
        <v>318048.96000000002</v>
      </c>
      <c r="I15" s="16">
        <f>FBiH!I15+RS!I15</f>
        <v>1844608.2300000014</v>
      </c>
      <c r="J15" s="5">
        <f t="shared" si="3"/>
        <v>479.97618668522017</v>
      </c>
      <c r="K15" s="5">
        <f t="shared" si="4"/>
        <v>0.69867166723536145</v>
      </c>
      <c r="L15" s="29">
        <f t="shared" si="11"/>
        <v>3.4776103271963912</v>
      </c>
      <c r="M15" s="24">
        <f>FBiH!M15+RS!M15</f>
        <v>0</v>
      </c>
      <c r="N15" s="19">
        <f>FBiH!N15+RS!N15</f>
        <v>0</v>
      </c>
      <c r="O15" s="20" t="str">
        <f t="shared" si="5"/>
        <v>-</v>
      </c>
      <c r="P15" s="20">
        <f t="shared" si="6"/>
        <v>0</v>
      </c>
      <c r="Q15" s="25">
        <f t="shared" si="7"/>
        <v>0</v>
      </c>
      <c r="R15" s="19">
        <f>FBiH!R15+RS!R15</f>
        <v>0</v>
      </c>
      <c r="S15" s="19">
        <f>FBiH!S15+RS!S15</f>
        <v>0</v>
      </c>
      <c r="T15" s="20" t="str">
        <f t="shared" si="8"/>
        <v>-</v>
      </c>
      <c r="U15" s="5">
        <f t="shared" si="9"/>
        <v>0</v>
      </c>
      <c r="V15" s="29">
        <f t="shared" si="10"/>
        <v>0</v>
      </c>
    </row>
    <row r="16" spans="1:22" ht="18" customHeight="1" x14ac:dyDescent="0.25">
      <c r="A16" s="42" t="s">
        <v>29</v>
      </c>
      <c r="B16" s="15" t="s">
        <v>2</v>
      </c>
      <c r="C16" s="24">
        <f>FBiH!C16+RS!C16</f>
        <v>1568</v>
      </c>
      <c r="D16" s="24">
        <f>FBiH!D16+RS!D16</f>
        <v>1548</v>
      </c>
      <c r="E16" s="5">
        <f t="shared" si="0"/>
        <v>-1.2755102040816326</v>
      </c>
      <c r="F16" s="5">
        <f t="shared" si="1"/>
        <v>6.274760894793709</v>
      </c>
      <c r="G16" s="32">
        <f t="shared" si="2"/>
        <v>5.6838626767027725</v>
      </c>
      <c r="H16" s="16">
        <f>FBiH!H16+RS!H16</f>
        <v>2853691.7</v>
      </c>
      <c r="I16" s="16">
        <f>FBiH!I16+RS!I16</f>
        <v>3247783.2960000001</v>
      </c>
      <c r="J16" s="5">
        <f t="shared" si="3"/>
        <v>13.809886891425583</v>
      </c>
      <c r="K16" s="5">
        <f t="shared" si="4"/>
        <v>6.2688258367979355</v>
      </c>
      <c r="L16" s="29">
        <f t="shared" si="11"/>
        <v>6.1229937864180117</v>
      </c>
      <c r="M16" s="19">
        <f>FBiH!M16+RS!M16</f>
        <v>275</v>
      </c>
      <c r="N16" s="19">
        <f>FBiH!N16+RS!N16</f>
        <v>241</v>
      </c>
      <c r="O16" s="20">
        <f t="shared" si="5"/>
        <v>-12.363636363636363</v>
      </c>
      <c r="P16" s="20">
        <f t="shared" si="6"/>
        <v>9.5386749913284774</v>
      </c>
      <c r="Q16" s="25">
        <f t="shared" si="7"/>
        <v>7.940691927512356</v>
      </c>
      <c r="R16" s="19">
        <f>FBiH!R16+RS!R16</f>
        <v>3001671.2600000002</v>
      </c>
      <c r="S16" s="19">
        <f>FBiH!S16+RS!S16</f>
        <v>2658476.59</v>
      </c>
      <c r="T16" s="20">
        <f t="shared" si="8"/>
        <v>-11.433452909163689</v>
      </c>
      <c r="U16" s="5">
        <f t="shared" si="9"/>
        <v>21.082489387825046</v>
      </c>
      <c r="V16" s="29">
        <f t="shared" si="10"/>
        <v>18.608307228311748</v>
      </c>
    </row>
    <row r="17" spans="1:22" ht="15.75" customHeight="1" x14ac:dyDescent="0.25">
      <c r="A17" s="41" t="s">
        <v>30</v>
      </c>
      <c r="B17" s="15" t="s">
        <v>13</v>
      </c>
      <c r="C17" s="24">
        <f>FBiH!C17+RS!C17</f>
        <v>719</v>
      </c>
      <c r="D17" s="24">
        <f>FBiH!D17+RS!D17</f>
        <v>767</v>
      </c>
      <c r="E17" s="5">
        <f t="shared" si="0"/>
        <v>6.6759388038942973</v>
      </c>
      <c r="F17" s="5">
        <f t="shared" si="1"/>
        <v>2.8772659970386973</v>
      </c>
      <c r="G17" s="32">
        <f t="shared" si="2"/>
        <v>2.8162291169451072</v>
      </c>
      <c r="H17" s="16">
        <f>FBiH!H17+RS!H17</f>
        <v>1920218.9700000002</v>
      </c>
      <c r="I17" s="16">
        <f>FBiH!I17+RS!I17</f>
        <v>1949829.2600000002</v>
      </c>
      <c r="J17" s="5">
        <f t="shared" si="3"/>
        <v>1.5420267408357098</v>
      </c>
      <c r="K17" s="5">
        <f t="shared" si="4"/>
        <v>4.2182266190301911</v>
      </c>
      <c r="L17" s="29">
        <f t="shared" si="11"/>
        <v>3.6759818483763853</v>
      </c>
      <c r="M17" s="19">
        <f>FBiH!M17+RS!M17</f>
        <v>0</v>
      </c>
      <c r="N17" s="19">
        <f>FBiH!N17+RS!N17</f>
        <v>0</v>
      </c>
      <c r="O17" s="20" t="str">
        <f t="shared" si="5"/>
        <v>-</v>
      </c>
      <c r="P17" s="20">
        <f t="shared" si="6"/>
        <v>0</v>
      </c>
      <c r="Q17" s="25">
        <f t="shared" si="7"/>
        <v>0</v>
      </c>
      <c r="R17" s="19">
        <f>FBiH!R17+RS!R17</f>
        <v>0</v>
      </c>
      <c r="S17" s="19">
        <f>FBiH!S17+RS!S17</f>
        <v>0</v>
      </c>
      <c r="T17" s="20" t="str">
        <f t="shared" si="8"/>
        <v>-</v>
      </c>
      <c r="U17" s="5">
        <f t="shared" si="9"/>
        <v>0</v>
      </c>
      <c r="V17" s="29">
        <f t="shared" si="10"/>
        <v>0</v>
      </c>
    </row>
    <row r="18" spans="1:22" x14ac:dyDescent="0.25">
      <c r="A18" s="41" t="s">
        <v>31</v>
      </c>
      <c r="B18" s="15" t="s">
        <v>14</v>
      </c>
      <c r="C18" s="24">
        <f>FBiH!C18+RS!C18</f>
        <v>892</v>
      </c>
      <c r="D18" s="24">
        <f>FBiH!D18+RS!D18</f>
        <v>1249</v>
      </c>
      <c r="E18" s="5">
        <f t="shared" si="0"/>
        <v>40.022421524663677</v>
      </c>
      <c r="F18" s="5">
        <f t="shared" si="1"/>
        <v>3.5695706110688703</v>
      </c>
      <c r="G18" s="32">
        <f t="shared" si="2"/>
        <v>4.5860106480631542</v>
      </c>
      <c r="H18" s="16">
        <f>FBiH!H18+RS!H18</f>
        <v>1682472.4300000002</v>
      </c>
      <c r="I18" s="16">
        <f>FBiH!I18+RS!I18</f>
        <v>2449910.56</v>
      </c>
      <c r="J18" s="5">
        <f t="shared" si="3"/>
        <v>45.613712077290906</v>
      </c>
      <c r="K18" s="5">
        <f t="shared" si="4"/>
        <v>3.6959586905916311</v>
      </c>
      <c r="L18" s="29">
        <f t="shared" si="11"/>
        <v>4.6187771070301951</v>
      </c>
      <c r="M18" s="19">
        <f>FBiH!M18+RS!M18</f>
        <v>72</v>
      </c>
      <c r="N18" s="19">
        <f>FBiH!N18+RS!N18</f>
        <v>84</v>
      </c>
      <c r="O18" s="20">
        <f t="shared" si="5"/>
        <v>16.666666666666664</v>
      </c>
      <c r="P18" s="20">
        <f t="shared" si="6"/>
        <v>2.497398543184183</v>
      </c>
      <c r="Q18" s="45">
        <f t="shared" si="7"/>
        <v>2.7677100494233939</v>
      </c>
      <c r="R18" s="19">
        <f>FBiH!R18+RS!R18</f>
        <v>85572.92</v>
      </c>
      <c r="S18" s="19">
        <f>FBiH!S18+RS!S18</f>
        <v>105070.83</v>
      </c>
      <c r="T18" s="20">
        <f t="shared" si="8"/>
        <v>22.785140439288508</v>
      </c>
      <c r="U18" s="5">
        <f t="shared" si="9"/>
        <v>0.60102856759377488</v>
      </c>
      <c r="V18" s="29">
        <f t="shared" si="10"/>
        <v>0.73545514477286222</v>
      </c>
    </row>
    <row r="19" spans="1:22" x14ac:dyDescent="0.25">
      <c r="A19" s="41" t="s">
        <v>32</v>
      </c>
      <c r="B19" s="15" t="s">
        <v>3</v>
      </c>
      <c r="C19" s="24">
        <f>FBiH!C19+RS!C19</f>
        <v>2915</v>
      </c>
      <c r="D19" s="24">
        <f>FBiH!D19+RS!D19</f>
        <v>2858</v>
      </c>
      <c r="E19" s="5">
        <f t="shared" si="0"/>
        <v>-1.9554030874785591</v>
      </c>
      <c r="F19" s="5">
        <f t="shared" si="1"/>
        <v>11.665132658369682</v>
      </c>
      <c r="G19" s="32">
        <f t="shared" si="2"/>
        <v>10.493849825592068</v>
      </c>
      <c r="H19" s="16">
        <f>FBiH!H19+RS!H19</f>
        <v>5556478.1748000029</v>
      </c>
      <c r="I19" s="16">
        <f>FBiH!I19+RS!I19</f>
        <v>5649971.6075000009</v>
      </c>
      <c r="J19" s="5">
        <f t="shared" si="3"/>
        <v>1.6826023563633103</v>
      </c>
      <c r="K19" s="5">
        <f t="shared" si="4"/>
        <v>12.2061517520586</v>
      </c>
      <c r="L19" s="29">
        <f t="shared" si="11"/>
        <v>10.651800903332402</v>
      </c>
      <c r="M19" s="19">
        <f>FBiH!M19+RS!M19</f>
        <v>0</v>
      </c>
      <c r="N19" s="19">
        <f>FBiH!N19+RS!N19</f>
        <v>0</v>
      </c>
      <c r="O19" s="20" t="str">
        <f t="shared" si="5"/>
        <v>-</v>
      </c>
      <c r="P19" s="20">
        <f t="shared" si="6"/>
        <v>0</v>
      </c>
      <c r="Q19" s="45">
        <f t="shared" si="7"/>
        <v>0</v>
      </c>
      <c r="R19" s="19">
        <f>FBiH!R19+RS!R19</f>
        <v>0</v>
      </c>
      <c r="S19" s="19">
        <f>FBiH!S19+RS!S19</f>
        <v>0</v>
      </c>
      <c r="T19" s="20" t="str">
        <f t="shared" si="8"/>
        <v>-</v>
      </c>
      <c r="U19" s="5">
        <f t="shared" si="9"/>
        <v>0</v>
      </c>
      <c r="V19" s="29">
        <f t="shared" si="10"/>
        <v>0</v>
      </c>
    </row>
    <row r="20" spans="1:22" x14ac:dyDescent="0.25">
      <c r="A20" s="41" t="s">
        <v>33</v>
      </c>
      <c r="B20" s="15" t="s">
        <v>66</v>
      </c>
      <c r="C20" s="24">
        <f>RS!C20</f>
        <v>88</v>
      </c>
      <c r="D20" s="24">
        <f>RS!D20</f>
        <v>167</v>
      </c>
      <c r="E20" s="5">
        <f t="shared" si="0"/>
        <v>89.772727272727266</v>
      </c>
      <c r="F20" s="5">
        <f t="shared" si="1"/>
        <v>0.35215494817719795</v>
      </c>
      <c r="G20" s="32">
        <f t="shared" si="2"/>
        <v>0.6131815678355057</v>
      </c>
      <c r="H20" s="16">
        <f>RS!H20</f>
        <v>157563.07999999999</v>
      </c>
      <c r="I20" s="16">
        <f>RS!I20</f>
        <v>313686.75</v>
      </c>
      <c r="J20" s="5">
        <f t="shared" si="3"/>
        <v>99.086454771003474</v>
      </c>
      <c r="K20" s="5">
        <f t="shared" si="4"/>
        <v>0.34612551412945547</v>
      </c>
      <c r="L20" s="29">
        <f t="shared" si="11"/>
        <v>0.59138860141845506</v>
      </c>
      <c r="M20" s="19">
        <f>RS!M20</f>
        <v>0</v>
      </c>
      <c r="N20" s="19">
        <f>RS!N20</f>
        <v>0</v>
      </c>
      <c r="O20" s="20" t="str">
        <f t="shared" si="5"/>
        <v>-</v>
      </c>
      <c r="P20" s="20">
        <f t="shared" si="6"/>
        <v>0</v>
      </c>
      <c r="Q20" s="45">
        <f t="shared" si="7"/>
        <v>0</v>
      </c>
      <c r="R20" s="19">
        <f>RS!R20</f>
        <v>0</v>
      </c>
      <c r="S20" s="19">
        <f>RS!S20</f>
        <v>0</v>
      </c>
      <c r="T20" s="20" t="str">
        <f t="shared" si="8"/>
        <v>-</v>
      </c>
      <c r="U20" s="5">
        <f t="shared" si="9"/>
        <v>0</v>
      </c>
      <c r="V20" s="29">
        <f t="shared" si="10"/>
        <v>0</v>
      </c>
    </row>
    <row r="21" spans="1:22" x14ac:dyDescent="0.25">
      <c r="A21" s="41" t="s">
        <v>34</v>
      </c>
      <c r="B21" s="15" t="s">
        <v>16</v>
      </c>
      <c r="C21" s="24">
        <f>RS!C21</f>
        <v>1</v>
      </c>
      <c r="D21" s="24">
        <f>RS!D21</f>
        <v>0</v>
      </c>
      <c r="E21" s="5">
        <f t="shared" si="0"/>
        <v>-100</v>
      </c>
      <c r="F21" s="5">
        <f t="shared" si="1"/>
        <v>4.0017607747408861E-3</v>
      </c>
      <c r="G21" s="32">
        <f t="shared" si="2"/>
        <v>0</v>
      </c>
      <c r="H21" s="16">
        <f>RS!H21</f>
        <v>3070.08</v>
      </c>
      <c r="I21" s="16">
        <f>RS!I21</f>
        <v>0</v>
      </c>
      <c r="J21" s="5">
        <f t="shared" si="3"/>
        <v>-100</v>
      </c>
      <c r="K21" s="5">
        <f t="shared" si="4"/>
        <v>6.7441752117219263E-3</v>
      </c>
      <c r="L21" s="29">
        <f t="shared" si="11"/>
        <v>0</v>
      </c>
      <c r="M21" s="19">
        <f>RS!M21</f>
        <v>248</v>
      </c>
      <c r="N21" s="19">
        <f>RS!N21</f>
        <v>286</v>
      </c>
      <c r="O21" s="20">
        <f t="shared" si="5"/>
        <v>15.32258064516129</v>
      </c>
      <c r="P21" s="20">
        <f t="shared" si="6"/>
        <v>8.6021505376344098</v>
      </c>
      <c r="Q21" s="45">
        <f t="shared" si="7"/>
        <v>9.4233937397034584</v>
      </c>
      <c r="R21" s="19">
        <f>RS!R21</f>
        <v>1686432.28</v>
      </c>
      <c r="S21" s="19">
        <f>RS!S21</f>
        <v>1597161.46</v>
      </c>
      <c r="T21" s="20">
        <f t="shared" si="8"/>
        <v>-5.2934719679345834</v>
      </c>
      <c r="U21" s="5">
        <f t="shared" si="9"/>
        <v>11.844798302924616</v>
      </c>
      <c r="V21" s="29">
        <f t="shared" si="10"/>
        <v>11.179512075710605</v>
      </c>
    </row>
    <row r="22" spans="1:22" x14ac:dyDescent="0.25">
      <c r="A22" s="41" t="s">
        <v>35</v>
      </c>
      <c r="B22" s="15" t="s">
        <v>4</v>
      </c>
      <c r="C22" s="24">
        <f>FBiH!C20</f>
        <v>443</v>
      </c>
      <c r="D22" s="24">
        <f>FBiH!D20</f>
        <v>720</v>
      </c>
      <c r="E22" s="5">
        <f t="shared" si="0"/>
        <v>62.528216704288944</v>
      </c>
      <c r="F22" s="5">
        <f t="shared" si="1"/>
        <v>1.7727800232102124</v>
      </c>
      <c r="G22" s="32">
        <f t="shared" si="2"/>
        <v>2.6436570589315216</v>
      </c>
      <c r="H22" s="16">
        <f>FBiH!H20</f>
        <v>881218.52000000014</v>
      </c>
      <c r="I22" s="16">
        <f>FBiH!I20</f>
        <v>1807371.6</v>
      </c>
      <c r="J22" s="5">
        <f t="shared" si="3"/>
        <v>105.09913931450281</v>
      </c>
      <c r="K22" s="5">
        <f t="shared" si="4"/>
        <v>1.9358101739024007</v>
      </c>
      <c r="L22" s="29">
        <f t="shared" si="11"/>
        <v>3.4074087055555751</v>
      </c>
      <c r="M22" s="19">
        <f>FBiH!M20</f>
        <v>413</v>
      </c>
      <c r="N22" s="19">
        <f>FBiH!N20</f>
        <v>542</v>
      </c>
      <c r="O22" s="20">
        <f t="shared" si="5"/>
        <v>31.234866828087167</v>
      </c>
      <c r="P22" s="20">
        <f t="shared" si="6"/>
        <v>14.325355532431495</v>
      </c>
      <c r="Q22" s="45">
        <f t="shared" si="7"/>
        <v>17.858319604612849</v>
      </c>
      <c r="R22" s="19">
        <f>FBiH!R20</f>
        <v>3290967.6900000004</v>
      </c>
      <c r="S22" s="19">
        <f>FBiH!S20</f>
        <v>3568253.6599999969</v>
      </c>
      <c r="T22" s="20">
        <f t="shared" si="8"/>
        <v>8.425666737554522</v>
      </c>
      <c r="U22" s="5">
        <f t="shared" si="9"/>
        <v>23.11438708318116</v>
      </c>
      <c r="V22" s="29">
        <f t="shared" si="10"/>
        <v>24.976394610203361</v>
      </c>
    </row>
    <row r="23" spans="1:22" x14ac:dyDescent="0.25">
      <c r="A23" s="41" t="s">
        <v>36</v>
      </c>
      <c r="B23" s="15" t="s">
        <v>17</v>
      </c>
      <c r="C23" s="24">
        <f>RS!C22</f>
        <v>23</v>
      </c>
      <c r="D23" s="24">
        <f>RS!D22</f>
        <v>246</v>
      </c>
      <c r="E23" s="5">
        <f t="shared" si="0"/>
        <v>969.56521739130426</v>
      </c>
      <c r="F23" s="5">
        <f t="shared" si="1"/>
        <v>9.2040497819040376E-2</v>
      </c>
      <c r="G23" s="32">
        <f t="shared" si="2"/>
        <v>0.90324949513493658</v>
      </c>
      <c r="H23" s="16">
        <f>RS!H22</f>
        <v>266694.11</v>
      </c>
      <c r="I23" s="16">
        <f>RS!I22</f>
        <v>1222924.69</v>
      </c>
      <c r="J23" s="5">
        <f t="shared" si="3"/>
        <v>358.54956826755568</v>
      </c>
      <c r="K23" s="5">
        <f t="shared" si="4"/>
        <v>0.58585828570403387</v>
      </c>
      <c r="L23" s="29">
        <f t="shared" si="11"/>
        <v>2.3055603147381825</v>
      </c>
      <c r="M23" s="19">
        <f>RS!M22</f>
        <v>0</v>
      </c>
      <c r="N23" s="19">
        <f>RS!N22</f>
        <v>0</v>
      </c>
      <c r="O23" s="20" t="str">
        <f t="shared" si="5"/>
        <v>-</v>
      </c>
      <c r="P23" s="20">
        <f t="shared" si="6"/>
        <v>0</v>
      </c>
      <c r="Q23" s="45">
        <f t="shared" si="7"/>
        <v>0</v>
      </c>
      <c r="R23" s="19">
        <f>RS!R22</f>
        <v>0</v>
      </c>
      <c r="S23" s="19">
        <f>RS!S22</f>
        <v>0</v>
      </c>
      <c r="T23" s="20" t="str">
        <f t="shared" si="8"/>
        <v>-</v>
      </c>
      <c r="U23" s="5">
        <f t="shared" si="9"/>
        <v>0</v>
      </c>
      <c r="V23" s="29">
        <f t="shared" si="10"/>
        <v>0</v>
      </c>
    </row>
    <row r="24" spans="1:22" x14ac:dyDescent="0.25">
      <c r="A24" s="41" t="s">
        <v>37</v>
      </c>
      <c r="B24" s="15" t="s">
        <v>5</v>
      </c>
      <c r="C24" s="24">
        <f>FBiH!C21+RS!C23</f>
        <v>79</v>
      </c>
      <c r="D24" s="16">
        <f>FBiH!D21+RS!D23</f>
        <v>83</v>
      </c>
      <c r="E24" s="5">
        <f t="shared" si="0"/>
        <v>5.0632911392405067</v>
      </c>
      <c r="F24" s="5">
        <f t="shared" si="1"/>
        <v>0.31613910120452998</v>
      </c>
      <c r="G24" s="43">
        <f t="shared" si="2"/>
        <v>0.30475491096016155</v>
      </c>
      <c r="H24" s="16">
        <f>FBiH!H21+RS!H23</f>
        <v>84516.96</v>
      </c>
      <c r="I24" s="16">
        <f>FBiH!I21+RS!I23</f>
        <v>41879</v>
      </c>
      <c r="J24" s="5">
        <f t="shared" si="3"/>
        <v>-50.448998638853084</v>
      </c>
      <c r="K24" s="5">
        <f t="shared" si="4"/>
        <v>0.18566199792907467</v>
      </c>
      <c r="L24" s="29">
        <f t="shared" si="11"/>
        <v>7.895380738524492E-2</v>
      </c>
      <c r="M24" s="16">
        <f>FBiH!M21+RS!M23</f>
        <v>190</v>
      </c>
      <c r="N24" s="16">
        <f>FBiH!N21+RS!N23</f>
        <v>248</v>
      </c>
      <c r="O24" s="20">
        <f t="shared" si="5"/>
        <v>30.526315789473685</v>
      </c>
      <c r="P24" s="20">
        <f t="shared" si="6"/>
        <v>6.5903572667360386</v>
      </c>
      <c r="Q24" s="45">
        <f t="shared" si="7"/>
        <v>8.1713344316309726</v>
      </c>
      <c r="R24" s="16">
        <f>FBiH!R21+RS!R23</f>
        <v>1454705.95</v>
      </c>
      <c r="S24" s="16">
        <f>FBiH!S21+RS!S23</f>
        <v>1242659</v>
      </c>
      <c r="T24" s="20">
        <f t="shared" si="8"/>
        <v>-14.576619419202896</v>
      </c>
      <c r="U24" s="5">
        <f t="shared" si="9"/>
        <v>10.217249024558722</v>
      </c>
      <c r="V24" s="29">
        <f t="shared" si="10"/>
        <v>8.6981320576633898</v>
      </c>
    </row>
    <row r="25" spans="1:22" x14ac:dyDescent="0.25">
      <c r="A25" s="41" t="s">
        <v>38</v>
      </c>
      <c r="B25" s="15" t="s">
        <v>18</v>
      </c>
      <c r="C25" s="24">
        <f>FBiH!C22+RS!C24</f>
        <v>307</v>
      </c>
      <c r="D25" s="16">
        <f>FBiH!D22+RS!D24</f>
        <v>341</v>
      </c>
      <c r="E25" s="5">
        <f t="shared" si="0"/>
        <v>11.074918566775244</v>
      </c>
      <c r="F25" s="5">
        <f t="shared" si="1"/>
        <v>1.228540557845452</v>
      </c>
      <c r="G25" s="43">
        <f t="shared" si="2"/>
        <v>1.2520653570772902</v>
      </c>
      <c r="H25" s="16">
        <f>FBiH!H22+RS!H24</f>
        <v>548536.28</v>
      </c>
      <c r="I25" s="16">
        <f>FBiH!I22+RS!I24</f>
        <v>672199.06</v>
      </c>
      <c r="J25" s="5">
        <f t="shared" si="3"/>
        <v>22.544138739556118</v>
      </c>
      <c r="K25" s="5">
        <f t="shared" si="4"/>
        <v>1.2049929585894041</v>
      </c>
      <c r="L25" s="29">
        <f t="shared" si="11"/>
        <v>1.2672861125571933</v>
      </c>
      <c r="M25" s="16">
        <f>FBiH!M22+RS!M24</f>
        <v>0</v>
      </c>
      <c r="N25" s="16">
        <f>FBiH!N22+RS!N24</f>
        <v>0</v>
      </c>
      <c r="O25" s="20" t="str">
        <f t="shared" si="5"/>
        <v>-</v>
      </c>
      <c r="P25" s="20">
        <f t="shared" si="6"/>
        <v>0</v>
      </c>
      <c r="Q25" s="45">
        <f t="shared" si="7"/>
        <v>0</v>
      </c>
      <c r="R25" s="16">
        <f>FBiH!R22+RS!R24</f>
        <v>0</v>
      </c>
      <c r="S25" s="16">
        <f>FBiH!S22+RS!S24</f>
        <v>0</v>
      </c>
      <c r="T25" s="20" t="str">
        <f t="shared" si="8"/>
        <v>-</v>
      </c>
      <c r="U25" s="5">
        <f t="shared" si="9"/>
        <v>0</v>
      </c>
      <c r="V25" s="29">
        <f t="shared" si="10"/>
        <v>0</v>
      </c>
    </row>
    <row r="26" spans="1:22" x14ac:dyDescent="0.25">
      <c r="A26" s="41" t="s">
        <v>39</v>
      </c>
      <c r="B26" s="15" t="s">
        <v>19</v>
      </c>
      <c r="C26" s="24">
        <f>RS!C25</f>
        <v>261</v>
      </c>
      <c r="D26" s="24">
        <f>RS!D25</f>
        <v>338</v>
      </c>
      <c r="E26" s="5">
        <f t="shared" si="0"/>
        <v>29.501915708812259</v>
      </c>
      <c r="F26" s="5">
        <f t="shared" si="1"/>
        <v>1.0444595622073714</v>
      </c>
      <c r="G26" s="43">
        <f t="shared" si="2"/>
        <v>1.2410501193317423</v>
      </c>
      <c r="H26" s="16">
        <f>RS!H25</f>
        <v>624113.68999999994</v>
      </c>
      <c r="I26" s="16">
        <f>RS!I25</f>
        <v>1075581.52</v>
      </c>
      <c r="J26" s="5">
        <f t="shared" si="3"/>
        <v>72.337434226126348</v>
      </c>
      <c r="K26" s="5">
        <f t="shared" si="4"/>
        <v>1.3710170671104016</v>
      </c>
      <c r="L26" s="29">
        <f t="shared" si="11"/>
        <v>2.0277765982284426</v>
      </c>
      <c r="M26" s="16">
        <f>RS!M25</f>
        <v>0</v>
      </c>
      <c r="N26" s="16">
        <f>RS!N25</f>
        <v>0</v>
      </c>
      <c r="O26" s="20" t="str">
        <f t="shared" si="5"/>
        <v>-</v>
      </c>
      <c r="P26" s="20">
        <f t="shared" si="6"/>
        <v>0</v>
      </c>
      <c r="Q26" s="45">
        <f t="shared" si="7"/>
        <v>0</v>
      </c>
      <c r="R26" s="16">
        <f>RS!R25</f>
        <v>0</v>
      </c>
      <c r="S26" s="16">
        <f>RS!S25</f>
        <v>0</v>
      </c>
      <c r="T26" s="20" t="str">
        <f t="shared" si="8"/>
        <v>-</v>
      </c>
      <c r="U26" s="5">
        <f t="shared" si="9"/>
        <v>0</v>
      </c>
      <c r="V26" s="29">
        <f t="shared" si="10"/>
        <v>0</v>
      </c>
    </row>
    <row r="27" spans="1:22" x14ac:dyDescent="0.25">
      <c r="A27" s="41" t="s">
        <v>40</v>
      </c>
      <c r="B27" s="15" t="s">
        <v>11</v>
      </c>
      <c r="C27" s="24">
        <f>FBiH!C23+RS!C26</f>
        <v>343</v>
      </c>
      <c r="D27" s="24">
        <f>FBiH!D23+RS!D26</f>
        <v>435</v>
      </c>
      <c r="E27" s="5">
        <f t="shared" si="0"/>
        <v>26.822157434402332</v>
      </c>
      <c r="F27" s="5">
        <f t="shared" si="1"/>
        <v>1.3726039457361239</v>
      </c>
      <c r="G27" s="43">
        <f t="shared" si="2"/>
        <v>1.5972094731044613</v>
      </c>
      <c r="H27" s="16">
        <f>FBiH!H23+RS!H26</f>
        <v>862512.47</v>
      </c>
      <c r="I27" s="16">
        <f>FBiH!I23+RS!I26</f>
        <v>869494.09000000008</v>
      </c>
      <c r="J27" s="5">
        <f t="shared" si="3"/>
        <v>0.8094514853796968</v>
      </c>
      <c r="K27" s="5">
        <f t="shared" si="4"/>
        <v>1.8947177988765929</v>
      </c>
      <c r="L27" s="29">
        <f t="shared" si="11"/>
        <v>1.6392432700033148</v>
      </c>
      <c r="M27" s="16">
        <f>FBiH!M23+RS!M26</f>
        <v>0</v>
      </c>
      <c r="N27" s="16">
        <f>FBiH!N23+RS!N26</f>
        <v>0</v>
      </c>
      <c r="O27" s="20" t="str">
        <f t="shared" si="5"/>
        <v>-</v>
      </c>
      <c r="P27" s="20">
        <f t="shared" si="6"/>
        <v>0</v>
      </c>
      <c r="Q27" s="25">
        <f t="shared" si="7"/>
        <v>0</v>
      </c>
      <c r="R27" s="16">
        <f>FBiH!R23+RS!R26</f>
        <v>0</v>
      </c>
      <c r="S27" s="16">
        <f>FBiH!S23+RS!S26</f>
        <v>0</v>
      </c>
      <c r="T27" s="20" t="str">
        <f t="shared" si="8"/>
        <v>-</v>
      </c>
      <c r="U27" s="5">
        <f t="shared" si="9"/>
        <v>0</v>
      </c>
      <c r="V27" s="29">
        <f t="shared" si="10"/>
        <v>0</v>
      </c>
    </row>
    <row r="28" spans="1:22" x14ac:dyDescent="0.25">
      <c r="A28" s="41" t="s">
        <v>41</v>
      </c>
      <c r="B28" s="15" t="s">
        <v>15</v>
      </c>
      <c r="C28" s="24">
        <f>RS!C27</f>
        <v>165</v>
      </c>
      <c r="D28" s="24">
        <f>RS!D27</f>
        <v>177</v>
      </c>
      <c r="E28" s="5">
        <f t="shared" si="0"/>
        <v>7.2727272727272725</v>
      </c>
      <c r="F28" s="5">
        <f t="shared" si="1"/>
        <v>0.66029052783224618</v>
      </c>
      <c r="G28" s="43">
        <f t="shared" si="2"/>
        <v>0.64989902698733248</v>
      </c>
      <c r="H28" s="16">
        <f>RS!H27</f>
        <v>337759.83</v>
      </c>
      <c r="I28" s="16">
        <f>RS!I27</f>
        <v>500341.03</v>
      </c>
      <c r="J28" s="5">
        <f t="shared" si="3"/>
        <v>48.135149760112093</v>
      </c>
      <c r="K28" s="5">
        <f t="shared" si="4"/>
        <v>0.7419713730591424</v>
      </c>
      <c r="L28" s="29">
        <f t="shared" si="11"/>
        <v>0.94328492345937232</v>
      </c>
      <c r="M28" s="16">
        <f>RS!M27</f>
        <v>0</v>
      </c>
      <c r="N28" s="16">
        <f>RS!N27</f>
        <v>0</v>
      </c>
      <c r="O28" s="20" t="str">
        <f t="shared" si="5"/>
        <v>-</v>
      </c>
      <c r="P28" s="20">
        <f t="shared" si="6"/>
        <v>0</v>
      </c>
      <c r="Q28" s="25">
        <f t="shared" si="7"/>
        <v>0</v>
      </c>
      <c r="R28" s="16">
        <f>RS!R27</f>
        <v>0</v>
      </c>
      <c r="S28" s="16">
        <f>RS!S27</f>
        <v>0</v>
      </c>
      <c r="T28" s="20" t="str">
        <f t="shared" si="8"/>
        <v>-</v>
      </c>
      <c r="U28" s="5">
        <f t="shared" si="9"/>
        <v>0</v>
      </c>
      <c r="V28" s="29">
        <f t="shared" si="10"/>
        <v>0</v>
      </c>
    </row>
    <row r="29" spans="1:22" x14ac:dyDescent="0.25">
      <c r="A29" s="41" t="s">
        <v>42</v>
      </c>
      <c r="B29" s="15" t="s">
        <v>6</v>
      </c>
      <c r="C29" s="24">
        <f>FBiH!C24+RS!C28</f>
        <v>2810</v>
      </c>
      <c r="D29" s="24">
        <f>FBiH!D24+RS!D28</f>
        <v>2941</v>
      </c>
      <c r="E29" s="5">
        <f t="shared" si="0"/>
        <v>4.6619217081850532</v>
      </c>
      <c r="F29" s="5">
        <f t="shared" si="1"/>
        <v>11.24494777702189</v>
      </c>
      <c r="G29" s="43">
        <f t="shared" si="2"/>
        <v>10.798604736552232</v>
      </c>
      <c r="H29" s="16">
        <f>FBiH!H24+RS!H28</f>
        <v>5623610.6399999997</v>
      </c>
      <c r="I29" s="16">
        <f>FBiH!I24+RS!I28</f>
        <v>6130927.0000000009</v>
      </c>
      <c r="J29" s="5">
        <f t="shared" si="3"/>
        <v>9.0211857199274608</v>
      </c>
      <c r="K29" s="5">
        <f t="shared" si="4"/>
        <v>12.353624491434644</v>
      </c>
      <c r="L29" s="29">
        <f t="shared" si="11"/>
        <v>11.558538395162195</v>
      </c>
      <c r="M29" s="16">
        <f>FBiH!M24+RS!M28</f>
        <v>250</v>
      </c>
      <c r="N29" s="16">
        <f>FBiH!N24+RS!N28</f>
        <v>261</v>
      </c>
      <c r="O29" s="20">
        <f t="shared" si="5"/>
        <v>4.3999999999999995</v>
      </c>
      <c r="P29" s="20">
        <f t="shared" si="6"/>
        <v>8.6715227193895252</v>
      </c>
      <c r="Q29" s="25">
        <f t="shared" si="7"/>
        <v>8.5996705107084015</v>
      </c>
      <c r="R29" s="16">
        <f>FBiH!R24+RS!R28</f>
        <v>818715.03999999992</v>
      </c>
      <c r="S29" s="16">
        <f>FBiH!S24+RS!S28</f>
        <v>1004272.56</v>
      </c>
      <c r="T29" s="20">
        <f t="shared" si="8"/>
        <v>22.664481649195078</v>
      </c>
      <c r="U29" s="5">
        <f t="shared" si="9"/>
        <v>5.7503136244349271</v>
      </c>
      <c r="V29" s="29">
        <f t="shared" si="10"/>
        <v>7.0295192396044941</v>
      </c>
    </row>
    <row r="30" spans="1:22" x14ac:dyDescent="0.25">
      <c r="A30" s="41" t="s">
        <v>43</v>
      </c>
      <c r="B30" s="15" t="s">
        <v>65</v>
      </c>
      <c r="C30" s="24">
        <f>RS!C29</f>
        <v>25</v>
      </c>
      <c r="D30" s="24">
        <f>RS!D29</f>
        <v>78</v>
      </c>
      <c r="E30" s="5">
        <f t="shared" si="0"/>
        <v>212</v>
      </c>
      <c r="F30" s="5">
        <f t="shared" si="1"/>
        <v>0.10004401936852216</v>
      </c>
      <c r="G30" s="43">
        <f t="shared" si="2"/>
        <v>0.28639618138424822</v>
      </c>
      <c r="H30" s="16">
        <f>RS!H29</f>
        <v>34092.31</v>
      </c>
      <c r="I30" s="16">
        <f>RS!I29</f>
        <v>202000.89</v>
      </c>
      <c r="J30" s="5">
        <f t="shared" si="3"/>
        <v>492.51159572349314</v>
      </c>
      <c r="K30" s="5">
        <f t="shared" si="4"/>
        <v>7.4892026270435785E-2</v>
      </c>
      <c r="L30" s="29">
        <f t="shared" si="11"/>
        <v>0.38082903986981659</v>
      </c>
      <c r="M30" s="16">
        <f>RS!M29</f>
        <v>0</v>
      </c>
      <c r="N30" s="16">
        <f>RS!N29</f>
        <v>0</v>
      </c>
      <c r="O30" s="20" t="str">
        <f t="shared" si="5"/>
        <v>-</v>
      </c>
      <c r="P30" s="20">
        <f t="shared" si="6"/>
        <v>0</v>
      </c>
      <c r="Q30" s="25">
        <f t="shared" si="7"/>
        <v>0</v>
      </c>
      <c r="R30" s="16">
        <f>RS!R29</f>
        <v>0</v>
      </c>
      <c r="S30" s="16">
        <f>RS!S29</f>
        <v>0</v>
      </c>
      <c r="T30" s="20" t="str">
        <f t="shared" si="8"/>
        <v>-</v>
      </c>
      <c r="U30" s="5">
        <f t="shared" si="9"/>
        <v>0</v>
      </c>
      <c r="V30" s="29">
        <f t="shared" si="10"/>
        <v>0</v>
      </c>
    </row>
    <row r="31" spans="1:22" x14ac:dyDescent="0.25">
      <c r="A31" s="41" t="s">
        <v>44</v>
      </c>
      <c r="B31" s="15" t="s">
        <v>20</v>
      </c>
      <c r="C31" s="24">
        <f>RS!C30</f>
        <v>397</v>
      </c>
      <c r="D31" s="24">
        <f>RS!D30</f>
        <v>449</v>
      </c>
      <c r="E31" s="5">
        <f t="shared" si="0"/>
        <v>13.09823677581864</v>
      </c>
      <c r="F31" s="5">
        <f t="shared" si="1"/>
        <v>1.5886990275721318</v>
      </c>
      <c r="G31" s="43">
        <f t="shared" si="2"/>
        <v>1.6486139159170183</v>
      </c>
      <c r="H31" s="16">
        <f>RS!H30</f>
        <v>895206.57</v>
      </c>
      <c r="I31" s="16">
        <f>RS!I30</f>
        <v>975562.63</v>
      </c>
      <c r="J31" s="5">
        <f t="shared" si="3"/>
        <v>8.9762589655703771</v>
      </c>
      <c r="K31" s="5">
        <f t="shared" si="4"/>
        <v>1.9665383178173235</v>
      </c>
      <c r="L31" s="29">
        <f t="shared" si="11"/>
        <v>1.8392125882008397</v>
      </c>
      <c r="M31" s="16">
        <f>RS!M30</f>
        <v>0</v>
      </c>
      <c r="N31" s="16">
        <f>RS!N30</f>
        <v>0</v>
      </c>
      <c r="O31" s="20" t="str">
        <f t="shared" si="5"/>
        <v>-</v>
      </c>
      <c r="P31" s="20">
        <f t="shared" si="6"/>
        <v>0</v>
      </c>
      <c r="Q31" s="25">
        <f t="shared" si="7"/>
        <v>0</v>
      </c>
      <c r="R31" s="16">
        <f>RS!R30</f>
        <v>0</v>
      </c>
      <c r="S31" s="16">
        <f>RS!S30</f>
        <v>0</v>
      </c>
      <c r="T31" s="20" t="str">
        <f t="shared" si="8"/>
        <v>-</v>
      </c>
      <c r="U31" s="5">
        <f t="shared" si="9"/>
        <v>0</v>
      </c>
      <c r="V31" s="29">
        <f t="shared" si="10"/>
        <v>0</v>
      </c>
    </row>
    <row r="32" spans="1:22" x14ac:dyDescent="0.25">
      <c r="A32" s="41" t="s">
        <v>45</v>
      </c>
      <c r="B32" s="15" t="s">
        <v>7</v>
      </c>
      <c r="C32" s="24">
        <f>FBiH!C25+RS!C31</f>
        <v>1633</v>
      </c>
      <c r="D32" s="24">
        <f>FBiH!D25+RS!D31</f>
        <v>1514</v>
      </c>
      <c r="E32" s="5">
        <f t="shared" si="0"/>
        <v>-7.2872014696876919</v>
      </c>
      <c r="F32" s="5">
        <f t="shared" si="1"/>
        <v>6.5348753451518666</v>
      </c>
      <c r="G32" s="43">
        <f t="shared" si="2"/>
        <v>5.5590233155865612</v>
      </c>
      <c r="H32" s="16">
        <f>FBiH!H25+RS!H31</f>
        <v>3070787.6300000004</v>
      </c>
      <c r="I32" s="16">
        <f>FBiH!I25+RS!I31</f>
        <v>3631486.6799999997</v>
      </c>
      <c r="J32" s="5">
        <f t="shared" si="3"/>
        <v>18.259128196370884</v>
      </c>
      <c r="K32" s="5">
        <f t="shared" si="4"/>
        <v>6.7457296926165835</v>
      </c>
      <c r="L32" s="29">
        <f t="shared" si="11"/>
        <v>6.8463836255594099</v>
      </c>
      <c r="M32" s="16">
        <f>FBiH!M25+RS!M31</f>
        <v>729</v>
      </c>
      <c r="N32" s="16">
        <f>FBiH!N25+RS!N31</f>
        <v>783</v>
      </c>
      <c r="O32" s="20">
        <f t="shared" si="5"/>
        <v>7.4074074074074066</v>
      </c>
      <c r="P32" s="20">
        <f t="shared" si="6"/>
        <v>25.286160249739854</v>
      </c>
      <c r="Q32" s="25">
        <f t="shared" si="7"/>
        <v>25.799011532125206</v>
      </c>
      <c r="R32" s="16">
        <f>FBiH!R25+RS!R31</f>
        <v>810553.63999999978</v>
      </c>
      <c r="S32" s="16">
        <f>FBiH!S25+RS!S31</f>
        <v>863435.00000000012</v>
      </c>
      <c r="T32" s="20">
        <f t="shared" si="8"/>
        <v>6.524103697813306</v>
      </c>
      <c r="U32" s="5">
        <f t="shared" si="9"/>
        <v>5.692991348280743</v>
      </c>
      <c r="V32" s="29">
        <f t="shared" si="10"/>
        <v>6.0437108275147002</v>
      </c>
    </row>
    <row r="33" spans="1:22" x14ac:dyDescent="0.25">
      <c r="A33" s="41" t="s">
        <v>46</v>
      </c>
      <c r="B33" s="15" t="s">
        <v>8</v>
      </c>
      <c r="C33" s="24">
        <f>FBiH!C26+RS!C32</f>
        <v>2808</v>
      </c>
      <c r="D33" s="24">
        <f>FBiH!D26+RS!D32</f>
        <v>3338</v>
      </c>
      <c r="E33" s="5">
        <f t="shared" si="0"/>
        <v>18.874643874643873</v>
      </c>
      <c r="F33" s="5">
        <f t="shared" si="1"/>
        <v>11.236944255472407</v>
      </c>
      <c r="G33" s="43">
        <f t="shared" si="2"/>
        <v>12.25628786487975</v>
      </c>
      <c r="H33" s="16">
        <f>FBiH!H26+RS!H32</f>
        <v>3138898.07</v>
      </c>
      <c r="I33" s="16">
        <f>FBiH!I26+RS!I32</f>
        <v>2774416.0300000007</v>
      </c>
      <c r="J33" s="5">
        <f t="shared" si="3"/>
        <v>-11.611783239587616</v>
      </c>
      <c r="K33" s="5">
        <f t="shared" si="4"/>
        <v>6.8953507907988696</v>
      </c>
      <c r="L33" s="29">
        <f t="shared" si="11"/>
        <v>5.2305620678420199</v>
      </c>
      <c r="M33" s="16">
        <f>FBiH!M26+RS!M32</f>
        <v>549</v>
      </c>
      <c r="N33" s="16">
        <f>FBiH!N26+RS!N32</f>
        <v>383</v>
      </c>
      <c r="O33" s="20">
        <f t="shared" si="5"/>
        <v>-30.236794171220399</v>
      </c>
      <c r="P33" s="20">
        <f t="shared" si="6"/>
        <v>19.042663891779394</v>
      </c>
      <c r="Q33" s="25">
        <f t="shared" si="7"/>
        <v>12.619439868204282</v>
      </c>
      <c r="R33" s="16">
        <f>FBiH!R26+RS!R32</f>
        <v>2813305.64</v>
      </c>
      <c r="S33" s="16">
        <f>FBiH!S26+RS!S32</f>
        <v>2597422.1399999997</v>
      </c>
      <c r="T33" s="20">
        <f t="shared" si="8"/>
        <v>-7.6736596596735387</v>
      </c>
      <c r="U33" s="5">
        <f t="shared" si="9"/>
        <v>19.759487686205969</v>
      </c>
      <c r="V33" s="29">
        <f t="shared" si="10"/>
        <v>18.180949708020176</v>
      </c>
    </row>
    <row r="34" spans="1:22" ht="16.5" customHeight="1" x14ac:dyDescent="0.25">
      <c r="A34" s="41" t="s">
        <v>47</v>
      </c>
      <c r="B34" s="15" t="s">
        <v>9</v>
      </c>
      <c r="C34" s="24">
        <f>FBiH!C27+RS!C33</f>
        <v>1223</v>
      </c>
      <c r="D34" s="24">
        <f>FBiH!D27+RS!D33</f>
        <v>610</v>
      </c>
      <c r="E34" s="5">
        <f t="shared" si="0"/>
        <v>-50.122649223221586</v>
      </c>
      <c r="F34" s="5">
        <f t="shared" si="1"/>
        <v>4.8941534275081038</v>
      </c>
      <c r="G34" s="43">
        <f t="shared" si="2"/>
        <v>2.2397650082614282</v>
      </c>
      <c r="H34" s="16">
        <f>FBiH!H27+RS!H33</f>
        <v>2314560.3699999996</v>
      </c>
      <c r="I34" s="16">
        <f>FBiH!I27+RS!I33</f>
        <v>1655109.23</v>
      </c>
      <c r="J34" s="5">
        <f t="shared" si="3"/>
        <v>-28.491421029558182</v>
      </c>
      <c r="K34" s="5">
        <f t="shared" si="4"/>
        <v>5.0844931315757007</v>
      </c>
      <c r="L34" s="29">
        <f t="shared" si="11"/>
        <v>3.1203509001399516</v>
      </c>
      <c r="M34" s="16">
        <f>FBiH!M27+RS!M33</f>
        <v>0</v>
      </c>
      <c r="N34" s="16">
        <f>FBiH!N27+RS!N33</f>
        <v>0</v>
      </c>
      <c r="O34" s="20" t="str">
        <f t="shared" si="5"/>
        <v>-</v>
      </c>
      <c r="P34" s="20">
        <f t="shared" si="6"/>
        <v>0</v>
      </c>
      <c r="Q34" s="25">
        <f t="shared" si="7"/>
        <v>0</v>
      </c>
      <c r="R34" s="16">
        <f>FBiH!R27+RS!R33</f>
        <v>0</v>
      </c>
      <c r="S34" s="16">
        <f>FBiH!S27+RS!S33</f>
        <v>0</v>
      </c>
      <c r="T34" s="20" t="str">
        <f t="shared" si="8"/>
        <v>-</v>
      </c>
      <c r="U34" s="5">
        <f t="shared" si="9"/>
        <v>0</v>
      </c>
      <c r="V34" s="29">
        <f t="shared" si="10"/>
        <v>0</v>
      </c>
    </row>
    <row r="35" spans="1:22" x14ac:dyDescent="0.25">
      <c r="A35" s="41" t="s">
        <v>48</v>
      </c>
      <c r="B35" s="15" t="s">
        <v>22</v>
      </c>
      <c r="C35" s="24">
        <f>FBiH!C28+RS!C34</f>
        <v>925</v>
      </c>
      <c r="D35" s="24">
        <f>FBiH!D28+RS!D34</f>
        <v>1101</v>
      </c>
      <c r="E35" s="5">
        <f t="shared" si="0"/>
        <v>19.027027027027028</v>
      </c>
      <c r="F35" s="5">
        <f t="shared" si="1"/>
        <v>3.7016287166353199</v>
      </c>
      <c r="G35" s="43">
        <f t="shared" si="2"/>
        <v>4.0425922526161191</v>
      </c>
      <c r="H35" s="16">
        <f>FBiH!H28+RS!H34</f>
        <v>1735995.89</v>
      </c>
      <c r="I35" s="16">
        <f>FBiH!I28+RS!I34</f>
        <v>1735458.94</v>
      </c>
      <c r="J35" s="5">
        <f t="shared" si="3"/>
        <v>-3.0930372767181694E-2</v>
      </c>
      <c r="K35" s="5">
        <f t="shared" si="4"/>
        <v>3.8135359498739909</v>
      </c>
      <c r="L35" s="29">
        <f t="shared" si="11"/>
        <v>3.2718329204078729</v>
      </c>
      <c r="M35" s="16">
        <f>FBiH!M28+RS!M34</f>
        <v>69</v>
      </c>
      <c r="N35" s="16">
        <f>FBiH!N28+RS!N34</f>
        <v>73</v>
      </c>
      <c r="O35" s="20">
        <f t="shared" si="5"/>
        <v>5.7971014492753623</v>
      </c>
      <c r="P35" s="20">
        <f t="shared" si="6"/>
        <v>2.3933402705515086</v>
      </c>
      <c r="Q35" s="25">
        <f t="shared" si="7"/>
        <v>2.4052718286655681</v>
      </c>
      <c r="R35" s="16">
        <f>FBiH!R28+RS!R34</f>
        <v>102611.31</v>
      </c>
      <c r="S35" s="16">
        <f>FBiH!S28+RS!S34</f>
        <v>122859.98999999999</v>
      </c>
      <c r="T35" s="20">
        <f t="shared" si="8"/>
        <v>19.733380267730716</v>
      </c>
      <c r="U35" s="5">
        <f t="shared" si="9"/>
        <v>0.72069912617473841</v>
      </c>
      <c r="V35" s="29">
        <f t="shared" si="10"/>
        <v>0.8599723798911878</v>
      </c>
    </row>
    <row r="36" spans="1:22" x14ac:dyDescent="0.25">
      <c r="A36" s="47" t="s">
        <v>49</v>
      </c>
      <c r="B36" s="15" t="s">
        <v>10</v>
      </c>
      <c r="C36" s="24">
        <f>FBiH!C29+RS!C35</f>
        <v>610</v>
      </c>
      <c r="D36" s="24">
        <f>FBiH!D29+RS!D35</f>
        <v>0</v>
      </c>
      <c r="E36" s="5">
        <f t="shared" si="0"/>
        <v>-100</v>
      </c>
      <c r="F36" s="5">
        <f t="shared" si="1"/>
        <v>2.4410740725919404</v>
      </c>
      <c r="G36" s="44">
        <f t="shared" si="2"/>
        <v>0</v>
      </c>
      <c r="H36" s="16">
        <f>FBiH!H29+RS!H35</f>
        <v>1513424.79</v>
      </c>
      <c r="I36" s="16">
        <f>FBiH!I29+RS!I35</f>
        <v>0</v>
      </c>
      <c r="J36" s="5">
        <f t="shared" si="3"/>
        <v>-100</v>
      </c>
      <c r="K36" s="5">
        <f>H36/H$37*100</f>
        <v>3.3246045554263928</v>
      </c>
      <c r="L36" s="30">
        <f t="shared" si="11"/>
        <v>0</v>
      </c>
      <c r="M36" s="34">
        <f>FBiH!M29+RS!M35</f>
        <v>0</v>
      </c>
      <c r="N36" s="34">
        <f>FBiH!N29+RS!N35</f>
        <v>0</v>
      </c>
      <c r="O36" s="20" t="str">
        <f t="shared" si="5"/>
        <v>-</v>
      </c>
      <c r="P36" s="20">
        <f t="shared" si="6"/>
        <v>0</v>
      </c>
      <c r="Q36" s="35">
        <f t="shared" si="7"/>
        <v>0</v>
      </c>
      <c r="R36" s="34">
        <f>FBiH!R29+RS!R35</f>
        <v>0</v>
      </c>
      <c r="S36" s="34">
        <f>FBiH!S29+RS!S35</f>
        <v>0</v>
      </c>
      <c r="T36" s="20" t="str">
        <f t="shared" si="8"/>
        <v>-</v>
      </c>
      <c r="U36" s="5">
        <f t="shared" si="9"/>
        <v>0</v>
      </c>
      <c r="V36" s="30">
        <f t="shared" si="10"/>
        <v>0</v>
      </c>
    </row>
    <row r="37" spans="1:22" x14ac:dyDescent="0.25">
      <c r="A37" s="9"/>
      <c r="B37" s="10" t="s">
        <v>64</v>
      </c>
      <c r="C37" s="4">
        <f>SUM(C10:C36)</f>
        <v>24989</v>
      </c>
      <c r="D37" s="37">
        <f>SUM(D10:D36)</f>
        <v>27235</v>
      </c>
      <c r="E37" s="12">
        <f>(D37-C37)/C37*100</f>
        <v>8.9879547000680287</v>
      </c>
      <c r="F37" s="11">
        <f>SUM(F10:F36)</f>
        <v>100</v>
      </c>
      <c r="G37" s="11">
        <f>SUM(G10:G36)</f>
        <v>100.00000000000001</v>
      </c>
      <c r="H37" s="37">
        <f>SUM(H10:H36)</f>
        <v>45521948.994800001</v>
      </c>
      <c r="I37" s="37">
        <f>SUM(I10:I36)</f>
        <v>53042407.183300003</v>
      </c>
      <c r="J37" s="12">
        <f>(I37-H37)/H37*100</f>
        <v>16.520510115590763</v>
      </c>
      <c r="K37" s="11">
        <f>SUM(K10:K36)</f>
        <v>100.00000000000001</v>
      </c>
      <c r="L37" s="11">
        <f>SUM(L10:L36)</f>
        <v>100.00000000000003</v>
      </c>
      <c r="M37" s="37">
        <f>SUM(M10:M36)</f>
        <v>2883</v>
      </c>
      <c r="N37" s="37">
        <f>SUM(N10:N36)</f>
        <v>3035</v>
      </c>
      <c r="O37" s="12">
        <f>(N37-M37)/M37*100</f>
        <v>5.2722858133888311</v>
      </c>
      <c r="P37" s="11">
        <f>SUM(P10:P36)</f>
        <v>100</v>
      </c>
      <c r="Q37" s="11">
        <f>SUM(Q10:Q36)</f>
        <v>99.999999999999986</v>
      </c>
      <c r="R37" s="37">
        <f>SUM(R10:R36)</f>
        <v>14237745.860000001</v>
      </c>
      <c r="S37" s="37">
        <f>SUM(S10:S36)</f>
        <v>14286504.179999998</v>
      </c>
      <c r="T37" s="12">
        <f>(S37-R37)/R37*100</f>
        <v>0.34245814245764722</v>
      </c>
      <c r="U37" s="11">
        <f>SUM(U10:U36)</f>
        <v>100</v>
      </c>
      <c r="V37" s="31">
        <f>SUM(V10:V36)</f>
        <v>100</v>
      </c>
    </row>
    <row r="38" spans="1:22" ht="18" customHeight="1" x14ac:dyDescent="0.25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</row>
    <row r="39" spans="1:22" s="49" customFormat="1" ht="12.75" customHeight="1" x14ac:dyDescent="0.25"/>
    <row r="40" spans="1:22" ht="16.5" customHeight="1" x14ac:dyDescent="0.25">
      <c r="A40" s="49"/>
      <c r="B40" s="50" t="s">
        <v>69</v>
      </c>
      <c r="C40" s="49"/>
      <c r="D40" s="49"/>
      <c r="E40" s="49"/>
      <c r="F40" s="49"/>
      <c r="G40" s="49"/>
      <c r="H40" s="49"/>
      <c r="I40" s="49"/>
      <c r="J40" s="49"/>
      <c r="K40" s="49"/>
      <c r="L40" s="49"/>
    </row>
    <row r="41" spans="1:22" x14ac:dyDescent="0.25">
      <c r="A41" s="49"/>
      <c r="B41" s="51"/>
      <c r="C41" s="49"/>
      <c r="D41" s="49"/>
      <c r="E41" s="49"/>
      <c r="F41" s="49"/>
      <c r="G41" s="49"/>
      <c r="H41" s="49"/>
      <c r="I41" s="49"/>
      <c r="J41" s="49"/>
      <c r="K41" s="49"/>
      <c r="L41" s="49"/>
    </row>
    <row r="42" spans="1:22" x14ac:dyDescent="0.25">
      <c r="A42" s="49"/>
      <c r="B42" s="51"/>
      <c r="C42" s="49"/>
      <c r="D42" s="49"/>
      <c r="E42" s="49"/>
      <c r="F42" s="49"/>
      <c r="G42" s="49"/>
      <c r="H42" s="49"/>
      <c r="I42" s="49"/>
      <c r="J42" s="49"/>
      <c r="K42" s="49"/>
      <c r="L42" s="49"/>
    </row>
    <row r="43" spans="1:22" x14ac:dyDescent="0.25">
      <c r="A43" s="49"/>
      <c r="B43" s="51"/>
      <c r="C43" s="49"/>
      <c r="D43" s="49"/>
      <c r="E43" s="49"/>
      <c r="F43" s="49"/>
      <c r="G43" s="49"/>
      <c r="H43" s="49"/>
      <c r="I43" s="49"/>
      <c r="J43" s="49"/>
      <c r="K43" s="49"/>
      <c r="L43" s="49"/>
    </row>
    <row r="44" spans="1:22" x14ac:dyDescent="0.25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</row>
    <row r="45" spans="1:22" x14ac:dyDescent="0.25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</row>
    <row r="46" spans="1:22" x14ac:dyDescent="0.25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</row>
    <row r="47" spans="1:22" x14ac:dyDescent="0.25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</row>
    <row r="48" spans="1:22" x14ac:dyDescent="0.25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</row>
    <row r="49" spans="1:12" x14ac:dyDescent="0.25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</row>
    <row r="50" spans="1:12" x14ac:dyDescent="0.25">
      <c r="A50" s="49"/>
      <c r="B50" s="49"/>
      <c r="C50" s="49"/>
      <c r="D50" s="49"/>
      <c r="E50" s="49"/>
      <c r="F50" s="49"/>
      <c r="G50" s="49"/>
    </row>
    <row r="51" spans="1:12" x14ac:dyDescent="0.25">
      <c r="A51" s="49"/>
      <c r="B51" s="49"/>
      <c r="C51" s="49"/>
      <c r="D51" s="49"/>
      <c r="E51" s="49"/>
      <c r="F51" s="49"/>
      <c r="G51" s="49"/>
    </row>
    <row r="52" spans="1:12" x14ac:dyDescent="0.25">
      <c r="A52" s="49"/>
      <c r="B52" s="49"/>
      <c r="C52" s="49"/>
      <c r="D52" s="49"/>
      <c r="E52" s="49"/>
      <c r="F52" s="49"/>
      <c r="G52" s="49"/>
    </row>
    <row r="53" spans="1:12" x14ac:dyDescent="0.25">
      <c r="A53" s="49"/>
      <c r="B53" s="49"/>
      <c r="C53" s="49"/>
      <c r="D53" s="49"/>
      <c r="E53" s="49"/>
      <c r="F53" s="49"/>
      <c r="G53" s="49"/>
    </row>
  </sheetData>
  <mergeCells count="16">
    <mergeCell ref="A7:A9"/>
    <mergeCell ref="B7:B9"/>
    <mergeCell ref="C7:L7"/>
    <mergeCell ref="M7:V7"/>
    <mergeCell ref="C8:D8"/>
    <mergeCell ref="E8:E9"/>
    <mergeCell ref="F8:G8"/>
    <mergeCell ref="H8:I8"/>
    <mergeCell ref="J8:J9"/>
    <mergeCell ref="K8:L8"/>
    <mergeCell ref="M8:N8"/>
    <mergeCell ref="O8:O9"/>
    <mergeCell ref="P8:Q8"/>
    <mergeCell ref="R8:S8"/>
    <mergeCell ref="T8:T9"/>
    <mergeCell ref="U8:V8"/>
  </mergeCells>
  <dataValidations disablePrompts="1" count="1">
    <dataValidation type="decimal" allowBlank="1" showInputMessage="1" showErrorMessage="1" errorTitle="Microsoft Excel" error="Neočekivana vrsta podatka!_x000a_Mollimo unesite broj." sqref="R16:S21 M16:N21">
      <formula1>-100000000000</formula1>
      <formula2>100000000000</formula2>
    </dataValidation>
  </dataValidations>
  <pageMargins left="0.39370078740157483" right="0.39370078740157483" top="0.74803149606299213" bottom="0.74803149606299213" header="0.31496062992125984" footer="0.31496062992125984"/>
  <pageSetup paperSize="9" scale="58" orientation="landscape" horizontalDpi="4294967293" verticalDpi="0" r:id="rId1"/>
  <headerFooter>
    <oddHeader>&amp;L&amp;G&amp;C&amp;"+,Regular"&amp;10Statistika tržišta osiguranja&amp;R&amp;"+,Regular"&amp;10Kvartalni izvještaj</oddHeader>
    <oddFooter>&amp;C&amp;"+,Regular"&amp;10U izvješće su uključeni podatci zaključno s 31.03.2018.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5"/>
  <sheetViews>
    <sheetView showGridLines="0" showRuler="0" view="pageLayout" zoomScale="70" zoomScaleNormal="70" zoomScalePageLayoutView="70" workbookViewId="0">
      <selection activeCell="B30" sqref="B30"/>
    </sheetView>
  </sheetViews>
  <sheetFormatPr defaultRowHeight="15" x14ac:dyDescent="0.25"/>
  <cols>
    <col min="1" max="1" width="5.42578125" customWidth="1"/>
    <col min="2" max="2" width="24.140625" customWidth="1"/>
    <col min="3" max="3" width="10.42578125" customWidth="1"/>
    <col min="4" max="4" width="9.85546875" customWidth="1"/>
    <col min="5" max="5" width="10.42578125" customWidth="1"/>
    <col min="6" max="6" width="8.5703125" customWidth="1"/>
    <col min="7" max="7" width="8" customWidth="1"/>
    <col min="8" max="8" width="14.5703125" customWidth="1"/>
    <col min="9" max="9" width="14.42578125" customWidth="1"/>
    <col min="10" max="10" width="10.140625" customWidth="1"/>
    <col min="11" max="11" width="8.140625" customWidth="1"/>
    <col min="13" max="13" width="11.42578125" customWidth="1"/>
    <col min="14" max="14" width="11.5703125" customWidth="1"/>
    <col min="15" max="16" width="9.5703125" customWidth="1"/>
    <col min="17" max="17" width="9" customWidth="1"/>
    <col min="18" max="19" width="13.28515625" customWidth="1"/>
    <col min="20" max="20" width="10" customWidth="1"/>
  </cols>
  <sheetData>
    <row r="3" spans="1:23" x14ac:dyDescent="0.25">
      <c r="G3" s="14" t="s">
        <v>62</v>
      </c>
    </row>
    <row r="4" spans="1:23" x14ac:dyDescent="0.25">
      <c r="F4" s="1"/>
    </row>
    <row r="6" spans="1:23" ht="15.75" thickBot="1" x14ac:dyDescent="0.3">
      <c r="D6" s="6"/>
      <c r="E6" s="6"/>
      <c r="F6" s="6"/>
      <c r="G6" s="6"/>
      <c r="H6" s="6"/>
      <c r="I6" s="6"/>
      <c r="J6" s="6"/>
      <c r="K6" s="6"/>
      <c r="L6" s="6"/>
    </row>
    <row r="7" spans="1:23" x14ac:dyDescent="0.25">
      <c r="A7" s="57" t="s">
        <v>57</v>
      </c>
      <c r="B7" s="60" t="s">
        <v>72</v>
      </c>
      <c r="C7" s="63" t="s">
        <v>50</v>
      </c>
      <c r="D7" s="63"/>
      <c r="E7" s="63"/>
      <c r="F7" s="63"/>
      <c r="G7" s="63"/>
      <c r="H7" s="64"/>
      <c r="I7" s="64"/>
      <c r="J7" s="64"/>
      <c r="K7" s="64"/>
      <c r="L7" s="64"/>
      <c r="M7" s="63" t="s">
        <v>53</v>
      </c>
      <c r="N7" s="63"/>
      <c r="O7" s="63"/>
      <c r="P7" s="63"/>
      <c r="Q7" s="63"/>
      <c r="R7" s="64"/>
      <c r="S7" s="64"/>
      <c r="T7" s="64"/>
      <c r="U7" s="64"/>
      <c r="V7" s="65"/>
    </row>
    <row r="8" spans="1:23" ht="29.25" customHeight="1" x14ac:dyDescent="0.25">
      <c r="A8" s="58"/>
      <c r="B8" s="61"/>
      <c r="C8" s="66" t="s">
        <v>52</v>
      </c>
      <c r="D8" s="66"/>
      <c r="E8" s="67" t="s">
        <v>59</v>
      </c>
      <c r="F8" s="67" t="s">
        <v>61</v>
      </c>
      <c r="G8" s="67"/>
      <c r="H8" s="66" t="s">
        <v>21</v>
      </c>
      <c r="I8" s="66"/>
      <c r="J8" s="67" t="s">
        <v>59</v>
      </c>
      <c r="K8" s="69" t="s">
        <v>61</v>
      </c>
      <c r="L8" s="69"/>
      <c r="M8" s="66" t="s">
        <v>52</v>
      </c>
      <c r="N8" s="66"/>
      <c r="O8" s="67" t="s">
        <v>59</v>
      </c>
      <c r="P8" s="69" t="s">
        <v>61</v>
      </c>
      <c r="Q8" s="69"/>
      <c r="R8" s="66" t="s">
        <v>21</v>
      </c>
      <c r="S8" s="66"/>
      <c r="T8" s="67" t="s">
        <v>59</v>
      </c>
      <c r="U8" s="69" t="s">
        <v>61</v>
      </c>
      <c r="V8" s="70"/>
    </row>
    <row r="9" spans="1:23" ht="27.75" customHeight="1" thickBot="1" x14ac:dyDescent="0.3">
      <c r="A9" s="59"/>
      <c r="B9" s="62"/>
      <c r="C9" s="13" t="s">
        <v>55</v>
      </c>
      <c r="D9" s="13" t="s">
        <v>56</v>
      </c>
      <c r="E9" s="68"/>
      <c r="F9" s="7" t="s">
        <v>51</v>
      </c>
      <c r="G9" s="27" t="s">
        <v>60</v>
      </c>
      <c r="H9" s="38" t="s">
        <v>55</v>
      </c>
      <c r="I9" s="38" t="s">
        <v>56</v>
      </c>
      <c r="J9" s="68"/>
      <c r="K9" s="7" t="s">
        <v>51</v>
      </c>
      <c r="L9" s="7" t="s">
        <v>60</v>
      </c>
      <c r="M9" s="38" t="s">
        <v>55</v>
      </c>
      <c r="N9" s="38" t="s">
        <v>56</v>
      </c>
      <c r="O9" s="68"/>
      <c r="P9" s="7" t="s">
        <v>51</v>
      </c>
      <c r="Q9" s="7" t="s">
        <v>60</v>
      </c>
      <c r="R9" s="38" t="s">
        <v>55</v>
      </c>
      <c r="S9" s="38" t="s">
        <v>56</v>
      </c>
      <c r="T9" s="68"/>
      <c r="U9" s="7" t="s">
        <v>51</v>
      </c>
      <c r="V9" s="8" t="s">
        <v>60</v>
      </c>
    </row>
    <row r="10" spans="1:23" x14ac:dyDescent="0.25">
      <c r="A10" s="41" t="s">
        <v>23</v>
      </c>
      <c r="B10" s="17" t="s">
        <v>63</v>
      </c>
      <c r="C10" s="19">
        <v>3403</v>
      </c>
      <c r="D10" s="19">
        <v>3665</v>
      </c>
      <c r="E10" s="20">
        <f t="shared" ref="E10:E29" si="0">IFERROR((D10-C10)/C10*100, "-")</f>
        <v>7.6990890390831623</v>
      </c>
      <c r="F10" s="20">
        <f t="shared" ref="F10:F29" si="1">C10/C$30*100</f>
        <v>17.222531504630801</v>
      </c>
      <c r="G10" s="45">
        <f t="shared" ref="G10:G29" si="2">D10/D$30*100</f>
        <v>17.870203325369349</v>
      </c>
      <c r="H10" s="2">
        <v>4486794.0763000008</v>
      </c>
      <c r="I10" s="2">
        <v>5380833.8382999972</v>
      </c>
      <c r="J10" s="5">
        <f t="shared" ref="J10:J29" si="3">IFERROR((I10-H10)/H10*100, "-")</f>
        <v>19.926026173620588</v>
      </c>
      <c r="K10" s="5">
        <f t="shared" ref="K10:K29" si="4">H10/H$30*100</f>
        <v>12.998269273505759</v>
      </c>
      <c r="L10" s="29">
        <f t="shared" ref="L10:L29" si="5">I10/I$30*100</f>
        <v>14.750340048231743</v>
      </c>
      <c r="M10" s="19">
        <v>88</v>
      </c>
      <c r="N10" s="19">
        <v>134</v>
      </c>
      <c r="O10" s="5">
        <f t="shared" ref="O10:O29" si="6">IFERROR((N10-M10)/M10*100, "-")</f>
        <v>52.272727272727273</v>
      </c>
      <c r="P10" s="5">
        <f t="shared" ref="P10:P29" si="7">M10/M$30*100</f>
        <v>3.7671232876712328</v>
      </c>
      <c r="Q10" s="32">
        <f t="shared" ref="Q10:Q29" si="8">N10/N$30*100</f>
        <v>5.4493696624644166</v>
      </c>
      <c r="R10" s="2">
        <v>173210.13</v>
      </c>
      <c r="S10" s="2">
        <v>526892.94999999995</v>
      </c>
      <c r="T10" s="5">
        <f t="shared" ref="T10:T29" si="9">IFERROR((S10-R10)/R10*100, "-")</f>
        <v>204.19291873979884</v>
      </c>
      <c r="U10" s="5">
        <f t="shared" ref="U10:U29" si="10">R10/R$30*100</f>
        <v>1.4637284632326486</v>
      </c>
      <c r="V10" s="29">
        <f t="shared" ref="V10:V29" si="11">S10/S$30*100</f>
        <v>4.4010958242082152</v>
      </c>
      <c r="W10" s="56"/>
    </row>
    <row r="11" spans="1:23" x14ac:dyDescent="0.25">
      <c r="A11" s="41" t="s">
        <v>24</v>
      </c>
      <c r="B11" s="17" t="s">
        <v>0</v>
      </c>
      <c r="C11" s="24">
        <v>951</v>
      </c>
      <c r="D11" s="19">
        <v>1347</v>
      </c>
      <c r="E11" s="20">
        <f>IFERROR((D11-C11)/C11*100, "-")</f>
        <v>41.640378548895903</v>
      </c>
      <c r="F11" s="20">
        <f>C11/C$30*100</f>
        <v>4.8129966091401393</v>
      </c>
      <c r="G11" s="45">
        <f>D11/D$30*100</f>
        <v>6.5678482617387486</v>
      </c>
      <c r="H11" s="2">
        <v>1714802.87</v>
      </c>
      <c r="I11" s="2">
        <v>2234710.5399999996</v>
      </c>
      <c r="J11" s="5">
        <f>IFERROR((I11-H11)/H11*100, "-")</f>
        <v>30.318801017635305</v>
      </c>
      <c r="K11" s="5">
        <f>H11/H$30*100</f>
        <v>4.9677941702243942</v>
      </c>
      <c r="L11" s="29">
        <f>I11/I$30*100</f>
        <v>6.1259539627006445</v>
      </c>
      <c r="M11" s="24">
        <v>0</v>
      </c>
      <c r="N11" s="19">
        <v>0</v>
      </c>
      <c r="O11" s="5" t="str">
        <f>IFERROR((N11-M11)/M11*100, "-")</f>
        <v>-</v>
      </c>
      <c r="P11" s="5">
        <f>M11/M$30*100</f>
        <v>0</v>
      </c>
      <c r="Q11" s="32">
        <f>N11/N$30*100</f>
        <v>0</v>
      </c>
      <c r="R11" s="2">
        <v>0</v>
      </c>
      <c r="S11" s="2">
        <v>0</v>
      </c>
      <c r="T11" s="5" t="str">
        <f>IFERROR((S11-R11)/R11*100, "-")</f>
        <v>-</v>
      </c>
      <c r="U11" s="5">
        <f>R11/R$30*100</f>
        <v>0</v>
      </c>
      <c r="V11" s="29">
        <f>S11/S$30*100</f>
        <v>0</v>
      </c>
    </row>
    <row r="12" spans="1:23" x14ac:dyDescent="0.25">
      <c r="A12" s="41" t="s">
        <v>25</v>
      </c>
      <c r="B12" s="17" t="s">
        <v>68</v>
      </c>
      <c r="C12" s="24">
        <v>448</v>
      </c>
      <c r="D12" s="19">
        <v>112</v>
      </c>
      <c r="E12" s="20">
        <f t="shared" si="0"/>
        <v>-75</v>
      </c>
      <c r="F12" s="20">
        <f t="shared" si="1"/>
        <v>2.2673212207095501</v>
      </c>
      <c r="G12" s="45">
        <f t="shared" si="2"/>
        <v>0.54610171144375641</v>
      </c>
      <c r="H12" s="2">
        <v>1014065.4199999999</v>
      </c>
      <c r="I12" s="2">
        <v>228961.06</v>
      </c>
      <c r="J12" s="5">
        <f t="shared" si="3"/>
        <v>-77.421470500394335</v>
      </c>
      <c r="K12" s="5">
        <f t="shared" si="4"/>
        <v>2.9377535866278035</v>
      </c>
      <c r="L12" s="29">
        <f t="shared" si="5"/>
        <v>0.62764500712971094</v>
      </c>
      <c r="M12" s="24">
        <v>0</v>
      </c>
      <c r="N12" s="19">
        <v>0</v>
      </c>
      <c r="O12" s="5" t="str">
        <f t="shared" si="6"/>
        <v>-</v>
      </c>
      <c r="P12" s="5">
        <f t="shared" si="7"/>
        <v>0</v>
      </c>
      <c r="Q12" s="32">
        <f t="shared" si="8"/>
        <v>0</v>
      </c>
      <c r="R12" s="2">
        <v>0</v>
      </c>
      <c r="S12" s="2">
        <v>0</v>
      </c>
      <c r="T12" s="5" t="str">
        <f t="shared" si="9"/>
        <v>-</v>
      </c>
      <c r="U12" s="5">
        <f t="shared" si="10"/>
        <v>0</v>
      </c>
      <c r="V12" s="29">
        <f t="shared" si="11"/>
        <v>0</v>
      </c>
      <c r="W12" s="56"/>
    </row>
    <row r="13" spans="1:23" x14ac:dyDescent="0.25">
      <c r="A13" s="41" t="s">
        <v>26</v>
      </c>
      <c r="B13" s="17" t="s">
        <v>12</v>
      </c>
      <c r="C13" s="19">
        <v>167</v>
      </c>
      <c r="D13" s="19">
        <v>217</v>
      </c>
      <c r="E13" s="20">
        <f t="shared" si="0"/>
        <v>29.940119760479039</v>
      </c>
      <c r="F13" s="20">
        <f t="shared" si="1"/>
        <v>0.84518447289842602</v>
      </c>
      <c r="G13" s="45">
        <f t="shared" si="2"/>
        <v>1.058072065922278</v>
      </c>
      <c r="H13" s="2">
        <v>602215.37</v>
      </c>
      <c r="I13" s="2">
        <v>704027.26</v>
      </c>
      <c r="J13" s="5">
        <f t="shared" si="3"/>
        <v>16.906225757738465</v>
      </c>
      <c r="K13" s="5">
        <f t="shared" si="4"/>
        <v>1.7446215285991014</v>
      </c>
      <c r="L13" s="29">
        <f t="shared" si="5"/>
        <v>1.9299316426217228</v>
      </c>
      <c r="M13" s="19">
        <v>0</v>
      </c>
      <c r="N13" s="19">
        <v>0</v>
      </c>
      <c r="O13" s="5" t="str">
        <f t="shared" si="6"/>
        <v>-</v>
      </c>
      <c r="P13" s="5">
        <f t="shared" si="7"/>
        <v>0</v>
      </c>
      <c r="Q13" s="32">
        <f t="shared" si="8"/>
        <v>0</v>
      </c>
      <c r="R13" s="2">
        <v>0</v>
      </c>
      <c r="S13" s="2">
        <v>0</v>
      </c>
      <c r="T13" s="5" t="str">
        <f t="shared" si="9"/>
        <v>-</v>
      </c>
      <c r="U13" s="5">
        <f t="shared" si="10"/>
        <v>0</v>
      </c>
      <c r="V13" s="29">
        <f t="shared" si="11"/>
        <v>0</v>
      </c>
      <c r="W13" s="56"/>
    </row>
    <row r="14" spans="1:23" x14ac:dyDescent="0.25">
      <c r="A14" s="41" t="s">
        <v>27</v>
      </c>
      <c r="B14" s="17" t="s">
        <v>1</v>
      </c>
      <c r="C14" s="19">
        <v>571</v>
      </c>
      <c r="D14" s="19">
        <v>392</v>
      </c>
      <c r="E14" s="20">
        <f t="shared" si="0"/>
        <v>-31.348511383537652</v>
      </c>
      <c r="F14" s="20">
        <f t="shared" si="1"/>
        <v>2.889822359431145</v>
      </c>
      <c r="G14" s="45">
        <f t="shared" si="2"/>
        <v>1.9113559900531474</v>
      </c>
      <c r="H14" s="2">
        <v>1149171.33</v>
      </c>
      <c r="I14" s="2">
        <v>859520.06</v>
      </c>
      <c r="J14" s="5">
        <f t="shared" si="3"/>
        <v>-25.205229406480235</v>
      </c>
      <c r="K14" s="5">
        <f t="shared" si="4"/>
        <v>3.3291562159346122</v>
      </c>
      <c r="L14" s="29">
        <f t="shared" si="5"/>
        <v>2.3561800167540699</v>
      </c>
      <c r="M14" s="19">
        <v>0</v>
      </c>
      <c r="N14" s="19">
        <v>0</v>
      </c>
      <c r="O14" s="5" t="str">
        <f t="shared" si="6"/>
        <v>-</v>
      </c>
      <c r="P14" s="5">
        <f t="shared" si="7"/>
        <v>0</v>
      </c>
      <c r="Q14" s="32">
        <f t="shared" si="8"/>
        <v>0</v>
      </c>
      <c r="R14" s="2">
        <v>0</v>
      </c>
      <c r="S14" s="2">
        <v>0</v>
      </c>
      <c r="T14" s="5" t="str">
        <f t="shared" si="9"/>
        <v>-</v>
      </c>
      <c r="U14" s="5">
        <f t="shared" si="10"/>
        <v>0</v>
      </c>
      <c r="V14" s="29">
        <f t="shared" si="11"/>
        <v>0</v>
      </c>
      <c r="W14" s="56"/>
    </row>
    <row r="15" spans="1:23" x14ac:dyDescent="0.25">
      <c r="A15" s="41" t="s">
        <v>28</v>
      </c>
      <c r="B15" s="17" t="s">
        <v>67</v>
      </c>
      <c r="C15" s="19">
        <v>199</v>
      </c>
      <c r="D15" s="19">
        <v>1183</v>
      </c>
      <c r="E15" s="20">
        <f t="shared" si="0"/>
        <v>494.47236180904525</v>
      </c>
      <c r="F15" s="20">
        <f t="shared" si="1"/>
        <v>1.0071359886633939</v>
      </c>
      <c r="G15" s="45">
        <f t="shared" si="2"/>
        <v>5.7681993271246768</v>
      </c>
      <c r="H15" s="2">
        <v>318048.96000000002</v>
      </c>
      <c r="I15" s="2">
        <v>1844482.0800000015</v>
      </c>
      <c r="J15" s="5">
        <f t="shared" si="3"/>
        <v>479.93652298061323</v>
      </c>
      <c r="K15" s="5">
        <f t="shared" si="4"/>
        <v>0.92138973929634915</v>
      </c>
      <c r="L15" s="29">
        <f t="shared" si="5"/>
        <v>5.0562308204383095</v>
      </c>
      <c r="M15" s="19">
        <v>0</v>
      </c>
      <c r="N15" s="19">
        <v>0</v>
      </c>
      <c r="O15" s="5" t="str">
        <f t="shared" si="6"/>
        <v>-</v>
      </c>
      <c r="P15" s="5">
        <f t="shared" si="7"/>
        <v>0</v>
      </c>
      <c r="Q15" s="32">
        <f t="shared" si="8"/>
        <v>0</v>
      </c>
      <c r="R15" s="2">
        <v>0</v>
      </c>
      <c r="S15" s="2">
        <v>0</v>
      </c>
      <c r="T15" s="5" t="str">
        <f t="shared" si="9"/>
        <v>-</v>
      </c>
      <c r="U15" s="5">
        <f t="shared" si="10"/>
        <v>0</v>
      </c>
      <c r="V15" s="29">
        <f t="shared" si="11"/>
        <v>0</v>
      </c>
      <c r="W15" s="56"/>
    </row>
    <row r="16" spans="1:23" x14ac:dyDescent="0.25">
      <c r="A16" s="41" t="s">
        <v>29</v>
      </c>
      <c r="B16" s="17" t="s">
        <v>2</v>
      </c>
      <c r="C16" s="19">
        <v>1482</v>
      </c>
      <c r="D16" s="19">
        <v>1437</v>
      </c>
      <c r="E16" s="20">
        <f t="shared" si="0"/>
        <v>-3.0364372469635628</v>
      </c>
      <c r="F16" s="20">
        <f t="shared" si="1"/>
        <v>7.5003795738650734</v>
      </c>
      <c r="G16" s="45">
        <f t="shared" si="2"/>
        <v>7.0066799941489109</v>
      </c>
      <c r="H16" s="2">
        <v>2704963.16</v>
      </c>
      <c r="I16" s="2">
        <v>3014405.3560000001</v>
      </c>
      <c r="J16" s="5">
        <f t="shared" si="3"/>
        <v>11.439793361178346</v>
      </c>
      <c r="K16" s="5">
        <f t="shared" si="4"/>
        <v>7.8362944522712139</v>
      </c>
      <c r="L16" s="29">
        <f t="shared" si="5"/>
        <v>8.2633111113237288</v>
      </c>
      <c r="M16" s="19">
        <v>269</v>
      </c>
      <c r="N16" s="19">
        <v>239</v>
      </c>
      <c r="O16" s="5">
        <f t="shared" si="6"/>
        <v>-11.152416356877323</v>
      </c>
      <c r="P16" s="5">
        <f t="shared" si="7"/>
        <v>11.515410958904109</v>
      </c>
      <c r="Q16" s="32">
        <f t="shared" si="8"/>
        <v>9.7193981293208616</v>
      </c>
      <c r="R16" s="2">
        <v>2981308.0100000002</v>
      </c>
      <c r="S16" s="2">
        <v>2655089.2799999998</v>
      </c>
      <c r="T16" s="5">
        <f t="shared" si="9"/>
        <v>-10.942134422400738</v>
      </c>
      <c r="U16" s="5">
        <f t="shared" si="10"/>
        <v>25.19382320133635</v>
      </c>
      <c r="V16" s="29">
        <f t="shared" si="11"/>
        <v>22.177754215743441</v>
      </c>
      <c r="W16" s="56"/>
    </row>
    <row r="17" spans="1:23" x14ac:dyDescent="0.25">
      <c r="A17" s="41" t="s">
        <v>30</v>
      </c>
      <c r="B17" s="17" t="s">
        <v>13</v>
      </c>
      <c r="C17" s="19">
        <v>187</v>
      </c>
      <c r="D17" s="19">
        <v>132</v>
      </c>
      <c r="E17" s="20">
        <f t="shared" si="0"/>
        <v>-29.411764705882355</v>
      </c>
      <c r="F17" s="20">
        <f t="shared" si="1"/>
        <v>0.9464041702515309</v>
      </c>
      <c r="G17" s="45">
        <f t="shared" si="2"/>
        <v>0.64361987420157007</v>
      </c>
      <c r="H17" s="2">
        <v>390966.12</v>
      </c>
      <c r="I17" s="2">
        <v>276526.14</v>
      </c>
      <c r="J17" s="5">
        <f t="shared" si="3"/>
        <v>-29.271073411680781</v>
      </c>
      <c r="K17" s="5">
        <f t="shared" si="4"/>
        <v>1.1326311879168076</v>
      </c>
      <c r="L17" s="29">
        <f t="shared" si="5"/>
        <v>0.75803392555857074</v>
      </c>
      <c r="M17" s="19">
        <v>0</v>
      </c>
      <c r="N17" s="19">
        <v>0</v>
      </c>
      <c r="O17" s="5" t="str">
        <f t="shared" si="6"/>
        <v>-</v>
      </c>
      <c r="P17" s="5">
        <f t="shared" si="7"/>
        <v>0</v>
      </c>
      <c r="Q17" s="32">
        <f t="shared" si="8"/>
        <v>0</v>
      </c>
      <c r="R17" s="2">
        <v>0</v>
      </c>
      <c r="S17" s="2">
        <v>0</v>
      </c>
      <c r="T17" s="5" t="str">
        <f t="shared" si="9"/>
        <v>-</v>
      </c>
      <c r="U17" s="5">
        <f t="shared" si="10"/>
        <v>0</v>
      </c>
      <c r="V17" s="29">
        <f t="shared" si="11"/>
        <v>0</v>
      </c>
      <c r="W17" s="56"/>
    </row>
    <row r="18" spans="1:23" x14ac:dyDescent="0.25">
      <c r="A18" s="41" t="s">
        <v>31</v>
      </c>
      <c r="B18" s="17" t="s">
        <v>14</v>
      </c>
      <c r="C18" s="19">
        <v>154</v>
      </c>
      <c r="D18" s="19">
        <v>258</v>
      </c>
      <c r="E18" s="20">
        <f t="shared" si="0"/>
        <v>67.532467532467535</v>
      </c>
      <c r="F18" s="20">
        <f t="shared" si="1"/>
        <v>0.77939166961890782</v>
      </c>
      <c r="G18" s="45">
        <f t="shared" si="2"/>
        <v>1.2579842995757959</v>
      </c>
      <c r="H18" s="2">
        <v>265614.89</v>
      </c>
      <c r="I18" s="2">
        <v>446344.27999999997</v>
      </c>
      <c r="J18" s="5">
        <f t="shared" si="3"/>
        <v>68.041889519070239</v>
      </c>
      <c r="K18" s="5">
        <f t="shared" si="4"/>
        <v>0.76948792491045559</v>
      </c>
      <c r="L18" s="29">
        <f t="shared" si="5"/>
        <v>1.2235519821707048</v>
      </c>
      <c r="M18" s="19">
        <v>0</v>
      </c>
      <c r="N18" s="19">
        <v>0</v>
      </c>
      <c r="O18" s="5" t="str">
        <f t="shared" si="6"/>
        <v>-</v>
      </c>
      <c r="P18" s="5">
        <f t="shared" si="7"/>
        <v>0</v>
      </c>
      <c r="Q18" s="32">
        <f t="shared" si="8"/>
        <v>0</v>
      </c>
      <c r="R18" s="2">
        <v>0</v>
      </c>
      <c r="S18" s="2">
        <v>0</v>
      </c>
      <c r="T18" s="5" t="str">
        <f t="shared" si="9"/>
        <v>-</v>
      </c>
      <c r="U18" s="5">
        <f t="shared" si="10"/>
        <v>0</v>
      </c>
      <c r="V18" s="29">
        <f t="shared" si="11"/>
        <v>0</v>
      </c>
      <c r="W18" s="56"/>
    </row>
    <row r="19" spans="1:23" x14ac:dyDescent="0.25">
      <c r="A19" s="41" t="s">
        <v>32</v>
      </c>
      <c r="B19" s="17" t="s">
        <v>3</v>
      </c>
      <c r="C19" s="19">
        <v>2684</v>
      </c>
      <c r="D19" s="19">
        <v>2584</v>
      </c>
      <c r="E19" s="20">
        <f t="shared" si="0"/>
        <v>-3.7257824143070044</v>
      </c>
      <c r="F19" s="20">
        <f t="shared" si="1"/>
        <v>13.58368338478668</v>
      </c>
      <c r="G19" s="45">
        <f t="shared" si="2"/>
        <v>12.599346628309524</v>
      </c>
      <c r="H19" s="2">
        <v>5059790.121600003</v>
      </c>
      <c r="I19" s="2">
        <v>5153568.4678000007</v>
      </c>
      <c r="J19" s="5">
        <f t="shared" si="3"/>
        <v>1.8534038753833366</v>
      </c>
      <c r="K19" s="5">
        <f t="shared" si="4"/>
        <v>14.658242243695026</v>
      </c>
      <c r="L19" s="29">
        <f t="shared" si="5"/>
        <v>14.127343390687416</v>
      </c>
      <c r="M19" s="19">
        <v>0</v>
      </c>
      <c r="N19" s="19">
        <v>0</v>
      </c>
      <c r="O19" s="5" t="str">
        <f t="shared" si="6"/>
        <v>-</v>
      </c>
      <c r="P19" s="5">
        <f t="shared" si="7"/>
        <v>0</v>
      </c>
      <c r="Q19" s="32">
        <f t="shared" si="8"/>
        <v>0</v>
      </c>
      <c r="R19" s="2">
        <v>0</v>
      </c>
      <c r="S19" s="2">
        <v>0</v>
      </c>
      <c r="T19" s="5" t="str">
        <f t="shared" si="9"/>
        <v>-</v>
      </c>
      <c r="U19" s="5">
        <f t="shared" si="10"/>
        <v>0</v>
      </c>
      <c r="V19" s="29">
        <f t="shared" si="11"/>
        <v>0</v>
      </c>
      <c r="W19" s="56"/>
    </row>
    <row r="20" spans="1:23" x14ac:dyDescent="0.25">
      <c r="A20" s="41" t="s">
        <v>33</v>
      </c>
      <c r="B20" s="17" t="s">
        <v>4</v>
      </c>
      <c r="C20" s="19">
        <v>443</v>
      </c>
      <c r="D20" s="19">
        <v>720</v>
      </c>
      <c r="E20" s="20">
        <f t="shared" si="0"/>
        <v>62.528216704288944</v>
      </c>
      <c r="F20" s="20">
        <f t="shared" si="1"/>
        <v>2.2420162963712738</v>
      </c>
      <c r="G20" s="45">
        <f t="shared" si="2"/>
        <v>3.510653859281291</v>
      </c>
      <c r="H20" s="2">
        <v>881218.52000000014</v>
      </c>
      <c r="I20" s="2">
        <v>1807371.6</v>
      </c>
      <c r="J20" s="5">
        <f t="shared" si="3"/>
        <v>105.09913931450281</v>
      </c>
      <c r="K20" s="5">
        <f t="shared" si="4"/>
        <v>2.5528953228016049</v>
      </c>
      <c r="L20" s="29">
        <f t="shared" si="5"/>
        <v>4.9545008254593039</v>
      </c>
      <c r="M20" s="19">
        <v>413</v>
      </c>
      <c r="N20" s="19">
        <v>542</v>
      </c>
      <c r="O20" s="5">
        <f t="shared" si="6"/>
        <v>31.234866828087167</v>
      </c>
      <c r="P20" s="5">
        <f t="shared" si="7"/>
        <v>17.679794520547944</v>
      </c>
      <c r="Q20" s="32">
        <f t="shared" si="8"/>
        <v>22.041480276535179</v>
      </c>
      <c r="R20" s="2">
        <v>3290967.6900000004</v>
      </c>
      <c r="S20" s="2">
        <v>3568253.6599999969</v>
      </c>
      <c r="T20" s="5">
        <f t="shared" si="9"/>
        <v>8.425666737554522</v>
      </c>
      <c r="U20" s="5">
        <f t="shared" si="10"/>
        <v>27.81063139570416</v>
      </c>
      <c r="V20" s="29">
        <f t="shared" si="11"/>
        <v>29.805345246585041</v>
      </c>
    </row>
    <row r="21" spans="1:23" x14ac:dyDescent="0.25">
      <c r="A21" s="41" t="s">
        <v>34</v>
      </c>
      <c r="B21" s="17" t="s">
        <v>5</v>
      </c>
      <c r="C21" s="19">
        <v>67</v>
      </c>
      <c r="D21" s="19">
        <v>55</v>
      </c>
      <c r="E21" s="20">
        <f t="shared" si="0"/>
        <v>-17.910447761194028</v>
      </c>
      <c r="F21" s="20">
        <f t="shared" si="1"/>
        <v>0.33908598613290147</v>
      </c>
      <c r="G21" s="45">
        <f t="shared" si="2"/>
        <v>0.26817494758398752</v>
      </c>
      <c r="H21" s="2">
        <v>61595.710000000006</v>
      </c>
      <c r="I21" s="2">
        <v>24089</v>
      </c>
      <c r="J21" s="5">
        <f t="shared" si="3"/>
        <v>-60.891756909693875</v>
      </c>
      <c r="K21" s="5">
        <f t="shared" si="4"/>
        <v>0.17844314025951707</v>
      </c>
      <c r="L21" s="29">
        <f t="shared" si="5"/>
        <v>6.6034550052954874E-2</v>
      </c>
      <c r="M21" s="19">
        <v>126</v>
      </c>
      <c r="N21" s="19">
        <v>160</v>
      </c>
      <c r="O21" s="5">
        <f t="shared" si="6"/>
        <v>26.984126984126984</v>
      </c>
      <c r="P21" s="5">
        <f t="shared" si="7"/>
        <v>5.3938356164383565</v>
      </c>
      <c r="Q21" s="32">
        <f t="shared" si="8"/>
        <v>6.506710044733631</v>
      </c>
      <c r="R21" s="2">
        <v>1214429.6599999999</v>
      </c>
      <c r="S21" s="2">
        <v>998826</v>
      </c>
      <c r="T21" s="5">
        <f t="shared" si="9"/>
        <v>-17.753490967933043</v>
      </c>
      <c r="U21" s="5">
        <f t="shared" si="10"/>
        <v>10.262651843376295</v>
      </c>
      <c r="V21" s="29">
        <f t="shared" si="11"/>
        <v>8.3431158790615729</v>
      </c>
    </row>
    <row r="22" spans="1:23" x14ac:dyDescent="0.25">
      <c r="A22" s="41" t="s">
        <v>35</v>
      </c>
      <c r="B22" s="17" t="s">
        <v>18</v>
      </c>
      <c r="C22" s="19">
        <v>73</v>
      </c>
      <c r="D22" s="19">
        <v>89</v>
      </c>
      <c r="E22" s="20">
        <f t="shared" si="0"/>
        <v>21.917808219178081</v>
      </c>
      <c r="F22" s="20">
        <f t="shared" si="1"/>
        <v>0.36945189533883294</v>
      </c>
      <c r="G22" s="45">
        <f t="shared" si="2"/>
        <v>0.4339558242722707</v>
      </c>
      <c r="H22" s="2">
        <v>141562.71</v>
      </c>
      <c r="I22" s="2">
        <v>181005.32</v>
      </c>
      <c r="J22" s="5">
        <f t="shared" si="3"/>
        <v>27.862288027687534</v>
      </c>
      <c r="K22" s="5">
        <f t="shared" si="4"/>
        <v>0.41010801752341741</v>
      </c>
      <c r="L22" s="29">
        <f t="shared" si="5"/>
        <v>0.49618518258919492</v>
      </c>
      <c r="M22" s="19">
        <v>0</v>
      </c>
      <c r="N22" s="19">
        <v>0</v>
      </c>
      <c r="O22" s="5" t="str">
        <f t="shared" si="6"/>
        <v>-</v>
      </c>
      <c r="P22" s="5">
        <f t="shared" si="7"/>
        <v>0</v>
      </c>
      <c r="Q22" s="32">
        <f t="shared" si="8"/>
        <v>0</v>
      </c>
      <c r="R22" s="2">
        <v>0</v>
      </c>
      <c r="S22" s="2">
        <v>0</v>
      </c>
      <c r="T22" s="5" t="str">
        <f t="shared" si="9"/>
        <v>-</v>
      </c>
      <c r="U22" s="5">
        <f t="shared" si="10"/>
        <v>0</v>
      </c>
      <c r="V22" s="29">
        <f t="shared" si="11"/>
        <v>0</v>
      </c>
    </row>
    <row r="23" spans="1:23" x14ac:dyDescent="0.25">
      <c r="A23" s="41" t="s">
        <v>36</v>
      </c>
      <c r="B23" s="17" t="s">
        <v>11</v>
      </c>
      <c r="C23" s="19">
        <v>151</v>
      </c>
      <c r="D23" s="19">
        <v>187</v>
      </c>
      <c r="E23" s="20">
        <f t="shared" si="0"/>
        <v>23.841059602649008</v>
      </c>
      <c r="F23" s="20">
        <f t="shared" si="1"/>
        <v>0.76420871501594212</v>
      </c>
      <c r="G23" s="45">
        <f t="shared" si="2"/>
        <v>0.9117948217855576</v>
      </c>
      <c r="H23" s="2">
        <v>441263.69</v>
      </c>
      <c r="I23" s="2">
        <v>270568.82</v>
      </c>
      <c r="J23" s="5">
        <f t="shared" si="3"/>
        <v>-38.683189636564023</v>
      </c>
      <c r="K23" s="5">
        <f t="shared" si="4"/>
        <v>1.278343549024795</v>
      </c>
      <c r="L23" s="29">
        <f t="shared" si="5"/>
        <v>0.74170327896794974</v>
      </c>
      <c r="M23" s="19">
        <v>0</v>
      </c>
      <c r="N23" s="19">
        <v>0</v>
      </c>
      <c r="O23" s="5" t="str">
        <f t="shared" si="6"/>
        <v>-</v>
      </c>
      <c r="P23" s="5">
        <f t="shared" si="7"/>
        <v>0</v>
      </c>
      <c r="Q23" s="32">
        <f t="shared" si="8"/>
        <v>0</v>
      </c>
      <c r="R23" s="2">
        <v>0</v>
      </c>
      <c r="S23" s="2">
        <v>0</v>
      </c>
      <c r="T23" s="5" t="str">
        <f t="shared" si="9"/>
        <v>-</v>
      </c>
      <c r="U23" s="5">
        <f t="shared" si="10"/>
        <v>0</v>
      </c>
      <c r="V23" s="29">
        <f t="shared" si="11"/>
        <v>0</v>
      </c>
    </row>
    <row r="24" spans="1:23" x14ac:dyDescent="0.25">
      <c r="A24" s="41" t="s">
        <v>37</v>
      </c>
      <c r="B24" s="17" t="s">
        <v>6</v>
      </c>
      <c r="C24" s="19">
        <v>2692</v>
      </c>
      <c r="D24" s="19">
        <v>2736</v>
      </c>
      <c r="E24" s="20">
        <f t="shared" si="0"/>
        <v>1.6344725111441309</v>
      </c>
      <c r="F24" s="20">
        <f t="shared" si="1"/>
        <v>13.624171263727922</v>
      </c>
      <c r="G24" s="45">
        <f t="shared" si="2"/>
        <v>13.340484665268907</v>
      </c>
      <c r="H24" s="2">
        <v>5449613.1799999997</v>
      </c>
      <c r="I24" s="2">
        <v>5707120.2400000012</v>
      </c>
      <c r="J24" s="5">
        <f t="shared" si="3"/>
        <v>4.7252355624991615</v>
      </c>
      <c r="K24" s="5">
        <f t="shared" si="4"/>
        <v>15.787561975320241</v>
      </c>
      <c r="L24" s="29">
        <f t="shared" si="5"/>
        <v>15.644780486799451</v>
      </c>
      <c r="M24" s="19">
        <v>250</v>
      </c>
      <c r="N24" s="19">
        <v>261</v>
      </c>
      <c r="O24" s="5">
        <f t="shared" si="6"/>
        <v>4.3999999999999995</v>
      </c>
      <c r="P24" s="5">
        <f t="shared" si="7"/>
        <v>10.702054794520548</v>
      </c>
      <c r="Q24" s="32">
        <f t="shared" si="8"/>
        <v>10.614070760471735</v>
      </c>
      <c r="R24" s="2">
        <v>818715.03999999992</v>
      </c>
      <c r="S24" s="2">
        <v>1004272.56</v>
      </c>
      <c r="T24" s="5">
        <f t="shared" si="9"/>
        <v>22.664481649195078</v>
      </c>
      <c r="U24" s="5">
        <f t="shared" si="10"/>
        <v>6.9186283003462679</v>
      </c>
      <c r="V24" s="29">
        <f t="shared" si="11"/>
        <v>8.388610571052233</v>
      </c>
    </row>
    <row r="25" spans="1:23" x14ac:dyDescent="0.25">
      <c r="A25" s="41" t="s">
        <v>38</v>
      </c>
      <c r="B25" s="17" t="s">
        <v>7</v>
      </c>
      <c r="C25" s="19">
        <v>1633</v>
      </c>
      <c r="D25" s="19">
        <v>1514</v>
      </c>
      <c r="E25" s="20">
        <f t="shared" si="0"/>
        <v>-7.2872014696876919</v>
      </c>
      <c r="F25" s="20">
        <f t="shared" si="1"/>
        <v>8.2645882888810167</v>
      </c>
      <c r="G25" s="45">
        <f t="shared" si="2"/>
        <v>7.3821249207664934</v>
      </c>
      <c r="H25" s="2">
        <v>3070787.6300000004</v>
      </c>
      <c r="I25" s="2">
        <v>3631486.6799999997</v>
      </c>
      <c r="J25" s="5">
        <f t="shared" si="3"/>
        <v>18.259128196370884</v>
      </c>
      <c r="K25" s="5">
        <f t="shared" si="4"/>
        <v>8.8960901297717019</v>
      </c>
      <c r="L25" s="29">
        <f t="shared" si="5"/>
        <v>9.9549001177757042</v>
      </c>
      <c r="M25" s="19">
        <v>721</v>
      </c>
      <c r="N25" s="19">
        <v>769</v>
      </c>
      <c r="O25" s="5">
        <f t="shared" si="6"/>
        <v>6.6574202496532591</v>
      </c>
      <c r="P25" s="5">
        <f t="shared" si="7"/>
        <v>30.864726027397261</v>
      </c>
      <c r="Q25" s="32">
        <f t="shared" si="8"/>
        <v>31.272875152501019</v>
      </c>
      <c r="R25" s="2">
        <v>807344.0299999998</v>
      </c>
      <c r="S25" s="2">
        <v>849914.50000000012</v>
      </c>
      <c r="T25" s="5">
        <f t="shared" si="9"/>
        <v>5.2729032999724206</v>
      </c>
      <c r="U25" s="5">
        <f t="shared" si="10"/>
        <v>6.8225365129161499</v>
      </c>
      <c r="V25" s="29">
        <f t="shared" si="11"/>
        <v>7.0992697034265015</v>
      </c>
    </row>
    <row r="26" spans="1:23" x14ac:dyDescent="0.25">
      <c r="A26" s="41" t="s">
        <v>39</v>
      </c>
      <c r="B26" s="17" t="s">
        <v>8</v>
      </c>
      <c r="C26" s="19">
        <v>2426</v>
      </c>
      <c r="D26" s="19">
        <v>2867</v>
      </c>
      <c r="E26" s="20">
        <f t="shared" si="0"/>
        <v>18.178070898598516</v>
      </c>
      <c r="F26" s="20">
        <f t="shared" si="1"/>
        <v>12.277949288931627</v>
      </c>
      <c r="G26" s="45">
        <f t="shared" si="2"/>
        <v>13.979228631332585</v>
      </c>
      <c r="H26" s="2">
        <v>2673107.9899999998</v>
      </c>
      <c r="I26" s="2">
        <v>2244616.8600000003</v>
      </c>
      <c r="J26" s="5">
        <f t="shared" si="3"/>
        <v>-16.02969770031623</v>
      </c>
      <c r="K26" s="5">
        <f t="shared" si="4"/>
        <v>7.7440098342629007</v>
      </c>
      <c r="L26" s="29">
        <f t="shared" si="5"/>
        <v>6.1531099004266032</v>
      </c>
      <c r="M26" s="19">
        <v>460</v>
      </c>
      <c r="N26" s="19">
        <v>325</v>
      </c>
      <c r="O26" s="5">
        <f t="shared" si="6"/>
        <v>-29.347826086956523</v>
      </c>
      <c r="P26" s="5">
        <f t="shared" si="7"/>
        <v>19.69178082191781</v>
      </c>
      <c r="Q26" s="32">
        <f t="shared" si="8"/>
        <v>13.216754778365189</v>
      </c>
      <c r="R26" s="2">
        <v>2543195.7200000002</v>
      </c>
      <c r="S26" s="2">
        <v>2322041.4599999995</v>
      </c>
      <c r="T26" s="5">
        <f t="shared" si="9"/>
        <v>-8.6959197933850199</v>
      </c>
      <c r="U26" s="5">
        <f t="shared" si="10"/>
        <v>21.491514167996115</v>
      </c>
      <c r="V26" s="29">
        <f t="shared" si="11"/>
        <v>19.395831683161347</v>
      </c>
    </row>
    <row r="27" spans="1:23" x14ac:dyDescent="0.25">
      <c r="A27" s="41" t="s">
        <v>40</v>
      </c>
      <c r="B27" s="17" t="s">
        <v>9</v>
      </c>
      <c r="C27" s="19">
        <v>1205</v>
      </c>
      <c r="D27" s="19">
        <v>598</v>
      </c>
      <c r="E27" s="20">
        <f t="shared" si="0"/>
        <v>-50.373443983402488</v>
      </c>
      <c r="F27" s="20">
        <f t="shared" si="1"/>
        <v>6.0984867655245711</v>
      </c>
      <c r="G27" s="45">
        <f t="shared" si="2"/>
        <v>2.9157930664586282</v>
      </c>
      <c r="H27" s="2">
        <v>2274988.3199999998</v>
      </c>
      <c r="I27" s="2">
        <v>1639966.91</v>
      </c>
      <c r="J27" s="5">
        <f t="shared" si="3"/>
        <v>-27.913172319056123</v>
      </c>
      <c r="K27" s="5">
        <f t="shared" si="4"/>
        <v>6.5906547692123851</v>
      </c>
      <c r="L27" s="29">
        <f t="shared" si="5"/>
        <v>4.4955986966492905</v>
      </c>
      <c r="M27" s="19">
        <v>0</v>
      </c>
      <c r="N27" s="19">
        <v>0</v>
      </c>
      <c r="O27" s="5" t="str">
        <f t="shared" si="6"/>
        <v>-</v>
      </c>
      <c r="P27" s="5">
        <f t="shared" si="7"/>
        <v>0</v>
      </c>
      <c r="Q27" s="32">
        <f t="shared" si="8"/>
        <v>0</v>
      </c>
      <c r="R27" s="2">
        <v>0</v>
      </c>
      <c r="S27" s="2">
        <v>0</v>
      </c>
      <c r="T27" s="5" t="str">
        <f t="shared" si="9"/>
        <v>-</v>
      </c>
      <c r="U27" s="5">
        <f t="shared" si="10"/>
        <v>0</v>
      </c>
      <c r="V27" s="29">
        <f t="shared" si="11"/>
        <v>0</v>
      </c>
    </row>
    <row r="28" spans="1:23" x14ac:dyDescent="0.25">
      <c r="A28" s="41" t="s">
        <v>41</v>
      </c>
      <c r="B28" s="17" t="s">
        <v>22</v>
      </c>
      <c r="C28" s="19">
        <v>321</v>
      </c>
      <c r="D28" s="19">
        <v>416</v>
      </c>
      <c r="E28" s="20">
        <f t="shared" si="0"/>
        <v>29.595015576323984</v>
      </c>
      <c r="F28" s="20">
        <f t="shared" si="1"/>
        <v>1.6245761425173337</v>
      </c>
      <c r="G28" s="45">
        <f t="shared" si="2"/>
        <v>2.0283777853625238</v>
      </c>
      <c r="H28" s="2">
        <v>608664.51</v>
      </c>
      <c r="I28" s="2">
        <v>829783.89999999991</v>
      </c>
      <c r="J28" s="5">
        <f t="shared" si="3"/>
        <v>36.328615578391435</v>
      </c>
      <c r="K28" s="5">
        <f t="shared" si="4"/>
        <v>1.7633047257498975</v>
      </c>
      <c r="L28" s="29">
        <f t="shared" si="5"/>
        <v>2.2746650536629209</v>
      </c>
      <c r="M28" s="19">
        <v>9</v>
      </c>
      <c r="N28" s="19">
        <v>29</v>
      </c>
      <c r="O28" s="5">
        <f t="shared" si="6"/>
        <v>222.22222222222223</v>
      </c>
      <c r="P28" s="5">
        <f t="shared" si="7"/>
        <v>0.38527397260273971</v>
      </c>
      <c r="Q28" s="32">
        <f t="shared" si="8"/>
        <v>1.1793411956079707</v>
      </c>
      <c r="R28" s="2">
        <v>4317.58</v>
      </c>
      <c r="S28" s="2">
        <v>46567.759999999995</v>
      </c>
      <c r="T28" s="5">
        <f t="shared" si="9"/>
        <v>978.56160163795437</v>
      </c>
      <c r="U28" s="5">
        <f t="shared" si="10"/>
        <v>3.648611509202157E-2</v>
      </c>
      <c r="V28" s="29">
        <f t="shared" si="11"/>
        <v>0.3889768767616465</v>
      </c>
    </row>
    <row r="29" spans="1:23" x14ac:dyDescent="0.25">
      <c r="A29" s="47" t="s">
        <v>42</v>
      </c>
      <c r="B29" s="18" t="s">
        <v>10</v>
      </c>
      <c r="C29" s="19">
        <v>502</v>
      </c>
      <c r="D29" s="19">
        <v>0</v>
      </c>
      <c r="E29" s="20">
        <f t="shared" si="0"/>
        <v>-100</v>
      </c>
      <c r="F29" s="26">
        <f t="shared" si="1"/>
        <v>2.5406144035629334</v>
      </c>
      <c r="G29" s="46">
        <f t="shared" si="2"/>
        <v>0</v>
      </c>
      <c r="H29" s="2">
        <v>1209161.54</v>
      </c>
      <c r="I29" s="2">
        <v>0</v>
      </c>
      <c r="J29" s="5">
        <f t="shared" si="3"/>
        <v>-100</v>
      </c>
      <c r="K29" s="5">
        <f t="shared" si="4"/>
        <v>3.5029482130920102</v>
      </c>
      <c r="L29" s="30">
        <f t="shared" si="5"/>
        <v>0</v>
      </c>
      <c r="M29" s="19">
        <v>0</v>
      </c>
      <c r="N29" s="19">
        <v>0</v>
      </c>
      <c r="O29" s="5" t="str">
        <f t="shared" si="6"/>
        <v>-</v>
      </c>
      <c r="P29" s="5">
        <f t="shared" si="7"/>
        <v>0</v>
      </c>
      <c r="Q29" s="33">
        <f t="shared" si="8"/>
        <v>0</v>
      </c>
      <c r="R29" s="2">
        <v>0</v>
      </c>
      <c r="S29" s="2">
        <v>0</v>
      </c>
      <c r="T29" s="5" t="str">
        <f t="shared" si="9"/>
        <v>-</v>
      </c>
      <c r="U29" s="5">
        <f t="shared" si="10"/>
        <v>0</v>
      </c>
      <c r="V29" s="30">
        <f t="shared" si="11"/>
        <v>0</v>
      </c>
    </row>
    <row r="30" spans="1:23" x14ac:dyDescent="0.25">
      <c r="A30" s="9"/>
      <c r="B30" s="21" t="s">
        <v>64</v>
      </c>
      <c r="C30" s="23">
        <f>SUM(C10:C29)</f>
        <v>19759</v>
      </c>
      <c r="D30" s="23">
        <f>SUM(D10:D29)</f>
        <v>20509</v>
      </c>
      <c r="E30" s="22">
        <f>(D30-C30)/C30*100</f>
        <v>3.7957386507414341</v>
      </c>
      <c r="F30" s="28">
        <f>SUM(F10:F29)</f>
        <v>99.999999999999986</v>
      </c>
      <c r="G30" s="28">
        <f>SUM(G10:G29)</f>
        <v>100.00000000000001</v>
      </c>
      <c r="H30" s="4">
        <f>SUM(H10:H29)</f>
        <v>34518396.117900006</v>
      </c>
      <c r="I30" s="4">
        <f>SUM(I10:I29)</f>
        <v>36479388.412100002</v>
      </c>
      <c r="J30" s="12">
        <f>(I30-H30)/H30*100</f>
        <v>5.6810064045330746</v>
      </c>
      <c r="K30" s="11">
        <f>SUM(K10:K29)</f>
        <v>100</v>
      </c>
      <c r="L30" s="11">
        <f>SUM(L10:L29)</f>
        <v>99.999999999999986</v>
      </c>
      <c r="M30" s="4">
        <f>SUM(M10:M29)</f>
        <v>2336</v>
      </c>
      <c r="N30" s="4">
        <f>SUM(N10:N29)</f>
        <v>2459</v>
      </c>
      <c r="O30" s="12">
        <f>(N30-M30)/M30*100</f>
        <v>5.26541095890411</v>
      </c>
      <c r="P30" s="11">
        <f>SUM(P10:P29)</f>
        <v>100.00000000000001</v>
      </c>
      <c r="Q30" s="11">
        <f>SUM(Q10:Q29)</f>
        <v>100</v>
      </c>
      <c r="R30" s="4">
        <f>SUM(R10:R29)</f>
        <v>11833487.859999999</v>
      </c>
      <c r="S30" s="4">
        <f>SUM(S10:S29)</f>
        <v>11971858.169999996</v>
      </c>
      <c r="T30" s="12">
        <f>(S30-R30)/R30*100</f>
        <v>1.1693112938216748</v>
      </c>
      <c r="U30" s="11">
        <f>SUM(U10:U29)</f>
        <v>100</v>
      </c>
      <c r="V30" s="31">
        <f>SUM(V10:V29)</f>
        <v>100</v>
      </c>
    </row>
    <row r="33" spans="2:2" x14ac:dyDescent="0.25">
      <c r="B33" s="39" t="s">
        <v>70</v>
      </c>
    </row>
    <row r="34" spans="2:2" x14ac:dyDescent="0.25">
      <c r="B34" s="51"/>
    </row>
    <row r="35" spans="2:2" x14ac:dyDescent="0.25">
      <c r="B35" s="51"/>
    </row>
  </sheetData>
  <mergeCells count="16">
    <mergeCell ref="A7:A9"/>
    <mergeCell ref="B7:B9"/>
    <mergeCell ref="C7:L7"/>
    <mergeCell ref="M7:V7"/>
    <mergeCell ref="C8:D8"/>
    <mergeCell ref="E8:E9"/>
    <mergeCell ref="F8:G8"/>
    <mergeCell ref="H8:I8"/>
    <mergeCell ref="J8:J9"/>
    <mergeCell ref="K8:L8"/>
    <mergeCell ref="M8:N8"/>
    <mergeCell ref="O8:O9"/>
    <mergeCell ref="P8:Q8"/>
    <mergeCell ref="R8:S8"/>
    <mergeCell ref="T8:T9"/>
    <mergeCell ref="U8:V8"/>
  </mergeCells>
  <dataValidations disablePrompts="1" count="1">
    <dataValidation type="decimal" allowBlank="1" showInputMessage="1" showErrorMessage="1" errorTitle="Microsoft Excel" error="Neočekivana vrsta podatka!_x000a_Mollimo unesite broj." sqref="C15:D20 H15:I20 M15:N20 R15:S20">
      <formula1>-100000000000</formula1>
      <formula2>100000000000</formula2>
    </dataValidation>
  </dataValidations>
  <pageMargins left="0.39370078740157483" right="0.39370078740157483" top="0.74803149606299213" bottom="0.74803149606299213" header="0.31496062992125984" footer="0.31496062992125984"/>
  <pageSetup paperSize="9" scale="55" orientation="landscape" r:id="rId1"/>
  <headerFooter>
    <oddHeader>&amp;L&amp;G&amp;C&amp;"+,Regular"&amp;10Statistika tržišta osiguranja&amp;R&amp;"+,Regular"&amp;10Kvartalno izvješće</oddHeader>
    <oddFooter>&amp;C&amp;"+,Regular"&amp;10U izvješće su uključeni podatci zaključno s 31.03.2018.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43"/>
  <sheetViews>
    <sheetView showGridLines="0" showRuler="0" view="pageLayout" zoomScale="70" zoomScaleNormal="70" zoomScalePageLayoutView="70" workbookViewId="0">
      <selection activeCell="B36" sqref="B36"/>
    </sheetView>
  </sheetViews>
  <sheetFormatPr defaultRowHeight="15" x14ac:dyDescent="0.25"/>
  <cols>
    <col min="1" max="1" width="4.140625" customWidth="1"/>
    <col min="2" max="2" width="26.7109375" customWidth="1"/>
    <col min="3" max="3" width="10.42578125" customWidth="1"/>
    <col min="4" max="4" width="10.7109375" customWidth="1"/>
    <col min="5" max="5" width="10" customWidth="1"/>
    <col min="6" max="6" width="8.5703125" customWidth="1"/>
    <col min="7" max="7" width="7.85546875" customWidth="1"/>
    <col min="8" max="8" width="14.42578125" customWidth="1"/>
    <col min="9" max="9" width="13.42578125" customWidth="1"/>
    <col min="11" max="11" width="7.85546875" customWidth="1"/>
    <col min="12" max="12" width="7.7109375" customWidth="1"/>
    <col min="13" max="13" width="11.140625" customWidth="1"/>
    <col min="14" max="14" width="10.7109375" customWidth="1"/>
    <col min="15" max="15" width="10.42578125" customWidth="1"/>
    <col min="16" max="16" width="7.85546875" customWidth="1"/>
    <col min="17" max="17" width="8.140625" customWidth="1"/>
    <col min="18" max="18" width="12.140625" customWidth="1"/>
    <col min="19" max="19" width="11.85546875" customWidth="1"/>
    <col min="20" max="20" width="10.5703125" customWidth="1"/>
  </cols>
  <sheetData>
    <row r="3" spans="1:22" x14ac:dyDescent="0.25">
      <c r="H3" s="48" t="s">
        <v>58</v>
      </c>
    </row>
    <row r="4" spans="1:22" x14ac:dyDescent="0.25">
      <c r="F4" s="1"/>
    </row>
    <row r="6" spans="1:22" ht="15.75" thickBot="1" x14ac:dyDescent="0.3">
      <c r="D6" s="6"/>
      <c r="E6" s="6"/>
      <c r="F6" s="6"/>
      <c r="G6" s="6"/>
      <c r="H6" s="6"/>
      <c r="I6" s="6"/>
      <c r="J6" s="6"/>
      <c r="K6" s="6"/>
      <c r="L6" s="6"/>
    </row>
    <row r="7" spans="1:22" x14ac:dyDescent="0.25">
      <c r="A7" s="57" t="s">
        <v>57</v>
      </c>
      <c r="B7" s="60" t="s">
        <v>72</v>
      </c>
      <c r="C7" s="71" t="s">
        <v>50</v>
      </c>
      <c r="D7" s="71"/>
      <c r="E7" s="71"/>
      <c r="F7" s="71"/>
      <c r="G7" s="71"/>
      <c r="H7" s="72"/>
      <c r="I7" s="72"/>
      <c r="J7" s="72"/>
      <c r="K7" s="72"/>
      <c r="L7" s="72"/>
      <c r="M7" s="71" t="s">
        <v>53</v>
      </c>
      <c r="N7" s="71"/>
      <c r="O7" s="71"/>
      <c r="P7" s="71"/>
      <c r="Q7" s="71"/>
      <c r="R7" s="72"/>
      <c r="S7" s="72"/>
      <c r="T7" s="72"/>
      <c r="U7" s="72"/>
      <c r="V7" s="73"/>
    </row>
    <row r="8" spans="1:22" ht="24.75" customHeight="1" x14ac:dyDescent="0.25">
      <c r="A8" s="58"/>
      <c r="B8" s="61"/>
      <c r="C8" s="66" t="s">
        <v>52</v>
      </c>
      <c r="D8" s="66"/>
      <c r="E8" s="67" t="s">
        <v>59</v>
      </c>
      <c r="F8" s="67" t="s">
        <v>61</v>
      </c>
      <c r="G8" s="67"/>
      <c r="H8" s="66" t="s">
        <v>21</v>
      </c>
      <c r="I8" s="66"/>
      <c r="J8" s="67" t="s">
        <v>59</v>
      </c>
      <c r="K8" s="67" t="s">
        <v>61</v>
      </c>
      <c r="L8" s="67"/>
      <c r="M8" s="66" t="s">
        <v>52</v>
      </c>
      <c r="N8" s="66"/>
      <c r="O8" s="67" t="s">
        <v>59</v>
      </c>
      <c r="P8" s="67" t="s">
        <v>61</v>
      </c>
      <c r="Q8" s="67"/>
      <c r="R8" s="66" t="s">
        <v>21</v>
      </c>
      <c r="S8" s="66"/>
      <c r="T8" s="67" t="s">
        <v>59</v>
      </c>
      <c r="U8" s="69" t="s">
        <v>61</v>
      </c>
      <c r="V8" s="70"/>
    </row>
    <row r="9" spans="1:22" ht="24.75" customHeight="1" thickBot="1" x14ac:dyDescent="0.3">
      <c r="A9" s="59"/>
      <c r="B9" s="62"/>
      <c r="C9" s="38" t="s">
        <v>55</v>
      </c>
      <c r="D9" s="38" t="s">
        <v>56</v>
      </c>
      <c r="E9" s="68"/>
      <c r="F9" s="7" t="s">
        <v>51</v>
      </c>
      <c r="G9" s="7" t="s">
        <v>60</v>
      </c>
      <c r="H9" s="38" t="s">
        <v>55</v>
      </c>
      <c r="I9" s="38" t="s">
        <v>56</v>
      </c>
      <c r="J9" s="68"/>
      <c r="K9" s="7" t="s">
        <v>51</v>
      </c>
      <c r="L9" s="7" t="s">
        <v>60</v>
      </c>
      <c r="M9" s="38" t="s">
        <v>55</v>
      </c>
      <c r="N9" s="38" t="s">
        <v>56</v>
      </c>
      <c r="O9" s="68"/>
      <c r="P9" s="7" t="s">
        <v>51</v>
      </c>
      <c r="Q9" s="7" t="s">
        <v>60</v>
      </c>
      <c r="R9" s="38" t="s">
        <v>55</v>
      </c>
      <c r="S9" s="38" t="s">
        <v>56</v>
      </c>
      <c r="T9" s="68"/>
      <c r="U9" s="7" t="s">
        <v>51</v>
      </c>
      <c r="V9" s="8" t="s">
        <v>60</v>
      </c>
    </row>
    <row r="10" spans="1:22" ht="15" customHeight="1" x14ac:dyDescent="0.25">
      <c r="A10" s="52" t="s">
        <v>23</v>
      </c>
      <c r="B10" s="17" t="s">
        <v>63</v>
      </c>
      <c r="C10" s="19">
        <v>110</v>
      </c>
      <c r="D10" s="19">
        <v>211</v>
      </c>
      <c r="E10" s="20">
        <f t="shared" ref="E10:E35" si="0">IFERROR((D10-C10)/C10*100, "-")</f>
        <v>91.818181818181827</v>
      </c>
      <c r="F10" s="20">
        <f t="shared" ref="F10:F35" si="1">C10/C$36*100</f>
        <v>2.1032504780114722</v>
      </c>
      <c r="G10" s="25">
        <f t="shared" ref="G10:G35" si="2">D10/D$36*100</f>
        <v>3.137079988105858</v>
      </c>
      <c r="H10" s="19">
        <v>114170.57369999999</v>
      </c>
      <c r="I10" s="19">
        <v>461605.56149999995</v>
      </c>
      <c r="J10" s="20">
        <f t="shared" ref="J10:J35" si="3">IFERROR((I10-H10)/H10*100, "-")</f>
        <v>304.31220282113725</v>
      </c>
      <c r="K10" s="20">
        <f t="shared" ref="K10:K35" si="4">H10/H$36*100</f>
        <v>1.0375791798999827</v>
      </c>
      <c r="L10" s="55">
        <f t="shared" ref="L10:L35" si="5">I10/I$36*100</f>
        <v>2.7869651533731643</v>
      </c>
      <c r="M10" s="19">
        <v>0</v>
      </c>
      <c r="N10" s="19">
        <v>0</v>
      </c>
      <c r="O10" s="20" t="str">
        <f t="shared" ref="O10:O35" si="6">IFERROR((N10-M10)/M10*100, "-")</f>
        <v>-</v>
      </c>
      <c r="P10" s="20">
        <f t="shared" ref="P10:P35" si="7">M10/M$36*100</f>
        <v>0</v>
      </c>
      <c r="Q10" s="25">
        <f t="shared" ref="Q10:Q35" si="8">N10/N$36*100</f>
        <v>0</v>
      </c>
      <c r="R10" s="19">
        <v>0</v>
      </c>
      <c r="S10" s="19">
        <v>0</v>
      </c>
      <c r="T10" s="5" t="str">
        <f t="shared" ref="T10:T35" si="9">IFERROR((S10-R10)/R10*100, "-")</f>
        <v>-</v>
      </c>
      <c r="U10" s="5">
        <f t="shared" ref="U10:U35" si="10">R10/R$36*100</f>
        <v>0</v>
      </c>
      <c r="V10" s="29">
        <f t="shared" ref="V10:V35" si="11">S10/S$36*100</f>
        <v>0</v>
      </c>
    </row>
    <row r="11" spans="1:22" x14ac:dyDescent="0.25">
      <c r="A11" s="52" t="s">
        <v>24</v>
      </c>
      <c r="B11" s="17" t="s">
        <v>0</v>
      </c>
      <c r="C11" s="24">
        <v>146</v>
      </c>
      <c r="D11" s="19">
        <v>208</v>
      </c>
      <c r="E11" s="20">
        <f>IFERROR((D11-C11)/C11*100, "-")</f>
        <v>42.465753424657535</v>
      </c>
      <c r="F11" s="20">
        <f>C11/C$36*100</f>
        <v>2.7915869980879542</v>
      </c>
      <c r="G11" s="25">
        <f>D11/D$36*100</f>
        <v>3.0924769550996136</v>
      </c>
      <c r="H11" s="19">
        <v>250827.85</v>
      </c>
      <c r="I11" s="19">
        <v>513151.25</v>
      </c>
      <c r="J11" s="20">
        <f>IFERROR((I11-H11)/H11*100, "-")</f>
        <v>104.58304370906181</v>
      </c>
      <c r="K11" s="20">
        <f>H11/H$36*100</f>
        <v>2.2795169233618022</v>
      </c>
      <c r="L11" s="55">
        <f>I11/I$36*100</f>
        <v>3.0981746569790429</v>
      </c>
      <c r="M11" s="24">
        <v>0</v>
      </c>
      <c r="N11" s="19">
        <v>0</v>
      </c>
      <c r="O11" s="20" t="str">
        <f>IFERROR((N11-M11)/M11*100, "-")</f>
        <v>-</v>
      </c>
      <c r="P11" s="20">
        <f>M11/M$36*100</f>
        <v>0</v>
      </c>
      <c r="Q11" s="25">
        <f>N11/N$36*100</f>
        <v>0</v>
      </c>
      <c r="R11" s="19">
        <v>0</v>
      </c>
      <c r="S11" s="19">
        <v>0</v>
      </c>
      <c r="T11" s="5" t="str">
        <f>IFERROR((S11-R11)/R11*100, "-")</f>
        <v>-</v>
      </c>
      <c r="U11" s="5">
        <f>R11/R$36*100</f>
        <v>0</v>
      </c>
      <c r="V11" s="29">
        <f>S11/S$36*100</f>
        <v>0</v>
      </c>
    </row>
    <row r="12" spans="1:22" x14ac:dyDescent="0.25">
      <c r="A12" s="52" t="s">
        <v>25</v>
      </c>
      <c r="B12" s="17" t="s">
        <v>68</v>
      </c>
      <c r="C12" s="24">
        <v>399</v>
      </c>
      <c r="D12" s="19">
        <v>581</v>
      </c>
      <c r="E12" s="20">
        <f t="shared" si="0"/>
        <v>45.614035087719294</v>
      </c>
      <c r="F12" s="20">
        <f t="shared" si="1"/>
        <v>7.629063097514341</v>
      </c>
      <c r="G12" s="25">
        <f t="shared" si="2"/>
        <v>8.6381207255426702</v>
      </c>
      <c r="H12" s="19">
        <v>925442.98</v>
      </c>
      <c r="I12" s="19">
        <v>3116528.81</v>
      </c>
      <c r="J12" s="20">
        <f t="shared" si="3"/>
        <v>236.76075969585941</v>
      </c>
      <c r="K12" s="20">
        <f t="shared" si="4"/>
        <v>8.4104015344244178</v>
      </c>
      <c r="L12" s="55">
        <f t="shared" si="5"/>
        <v>18.816188359449683</v>
      </c>
      <c r="M12" s="19">
        <v>0</v>
      </c>
      <c r="N12" s="19">
        <v>0</v>
      </c>
      <c r="O12" s="20" t="str">
        <f t="shared" si="6"/>
        <v>-</v>
      </c>
      <c r="P12" s="20">
        <f t="shared" si="7"/>
        <v>0</v>
      </c>
      <c r="Q12" s="25">
        <f t="shared" si="8"/>
        <v>0</v>
      </c>
      <c r="R12" s="19">
        <v>0</v>
      </c>
      <c r="S12" s="19">
        <v>0</v>
      </c>
      <c r="T12" s="5" t="str">
        <f t="shared" si="9"/>
        <v>-</v>
      </c>
      <c r="U12" s="5">
        <f t="shared" si="10"/>
        <v>0</v>
      </c>
      <c r="V12" s="29">
        <f t="shared" si="11"/>
        <v>0</v>
      </c>
    </row>
    <row r="13" spans="1:22" x14ac:dyDescent="0.25">
      <c r="A13" s="52" t="s">
        <v>26</v>
      </c>
      <c r="B13" s="17" t="s">
        <v>12</v>
      </c>
      <c r="C13" s="19">
        <v>342</v>
      </c>
      <c r="D13" s="19">
        <v>333</v>
      </c>
      <c r="E13" s="20">
        <f t="shared" si="0"/>
        <v>-2.6315789473684208</v>
      </c>
      <c r="F13" s="20">
        <f t="shared" si="1"/>
        <v>6.5391969407265771</v>
      </c>
      <c r="G13" s="25">
        <f t="shared" si="2"/>
        <v>4.9509366636931311</v>
      </c>
      <c r="H13" s="19">
        <v>810825.05</v>
      </c>
      <c r="I13" s="19">
        <v>746272.91</v>
      </c>
      <c r="J13" s="20">
        <f t="shared" si="3"/>
        <v>-7.9612907864649722</v>
      </c>
      <c r="K13" s="20">
        <f t="shared" si="4"/>
        <v>7.3687567922010242</v>
      </c>
      <c r="L13" s="55">
        <f t="shared" si="5"/>
        <v>4.5056575755237898</v>
      </c>
      <c r="M13" s="19">
        <v>0</v>
      </c>
      <c r="N13" s="19">
        <v>0</v>
      </c>
      <c r="O13" s="20" t="str">
        <f t="shared" si="6"/>
        <v>-</v>
      </c>
      <c r="P13" s="20">
        <f t="shared" si="7"/>
        <v>0</v>
      </c>
      <c r="Q13" s="25">
        <f t="shared" si="8"/>
        <v>0</v>
      </c>
      <c r="R13" s="19">
        <v>0</v>
      </c>
      <c r="S13" s="19">
        <v>0</v>
      </c>
      <c r="T13" s="5" t="str">
        <f t="shared" si="9"/>
        <v>-</v>
      </c>
      <c r="U13" s="5">
        <f t="shared" si="10"/>
        <v>0</v>
      </c>
      <c r="V13" s="29">
        <f t="shared" si="11"/>
        <v>0</v>
      </c>
    </row>
    <row r="14" spans="1:22" x14ac:dyDescent="0.25">
      <c r="A14" s="52" t="s">
        <v>27</v>
      </c>
      <c r="B14" s="17" t="s">
        <v>1</v>
      </c>
      <c r="C14" s="19">
        <v>18</v>
      </c>
      <c r="D14" s="19">
        <v>25</v>
      </c>
      <c r="E14" s="20">
        <f t="shared" si="0"/>
        <v>38.888888888888893</v>
      </c>
      <c r="F14" s="20">
        <f t="shared" si="1"/>
        <v>0.34416826003824091</v>
      </c>
      <c r="G14" s="25">
        <f t="shared" si="2"/>
        <v>0.37169194171870351</v>
      </c>
      <c r="H14" s="19">
        <v>30161.95</v>
      </c>
      <c r="I14" s="19">
        <v>46253.8</v>
      </c>
      <c r="J14" s="20">
        <f t="shared" si="3"/>
        <v>53.351490868461759</v>
      </c>
      <c r="K14" s="20">
        <f t="shared" si="4"/>
        <v>0.2741110106656518</v>
      </c>
      <c r="L14" s="55">
        <f t="shared" si="5"/>
        <v>0.27925947943998436</v>
      </c>
      <c r="M14" s="19">
        <v>0</v>
      </c>
      <c r="N14" s="19">
        <v>0</v>
      </c>
      <c r="O14" s="20" t="str">
        <f t="shared" si="6"/>
        <v>-</v>
      </c>
      <c r="P14" s="20">
        <f t="shared" si="7"/>
        <v>0</v>
      </c>
      <c r="Q14" s="25">
        <f t="shared" si="8"/>
        <v>0</v>
      </c>
      <c r="R14" s="19">
        <v>0</v>
      </c>
      <c r="S14" s="19">
        <v>0</v>
      </c>
      <c r="T14" s="5" t="str">
        <f t="shared" si="9"/>
        <v>-</v>
      </c>
      <c r="U14" s="5">
        <f t="shared" si="10"/>
        <v>0</v>
      </c>
      <c r="V14" s="29">
        <f t="shared" si="11"/>
        <v>0</v>
      </c>
    </row>
    <row r="15" spans="1:22" x14ac:dyDescent="0.25">
      <c r="A15" s="52" t="s">
        <v>28</v>
      </c>
      <c r="B15" s="53" t="s">
        <v>67</v>
      </c>
      <c r="C15" s="54">
        <v>0</v>
      </c>
      <c r="D15" s="54">
        <v>1</v>
      </c>
      <c r="E15" s="20" t="str">
        <f t="shared" si="0"/>
        <v>-</v>
      </c>
      <c r="F15" s="20">
        <f t="shared" si="1"/>
        <v>0</v>
      </c>
      <c r="G15" s="25">
        <f t="shared" si="2"/>
        <v>1.4867677668748139E-2</v>
      </c>
      <c r="H15" s="19">
        <v>0</v>
      </c>
      <c r="I15" s="19">
        <v>126.15</v>
      </c>
      <c r="J15" s="20" t="str">
        <f t="shared" si="3"/>
        <v>-</v>
      </c>
      <c r="K15" s="20">
        <f t="shared" si="4"/>
        <v>0</v>
      </c>
      <c r="L15" s="55">
        <f t="shared" si="5"/>
        <v>7.6163652135292719E-4</v>
      </c>
      <c r="M15" s="19">
        <v>0</v>
      </c>
      <c r="N15" s="19">
        <v>0</v>
      </c>
      <c r="O15" s="20" t="str">
        <f t="shared" si="6"/>
        <v>-</v>
      </c>
      <c r="P15" s="20">
        <f t="shared" si="7"/>
        <v>0</v>
      </c>
      <c r="Q15" s="25"/>
      <c r="R15" s="19">
        <v>0</v>
      </c>
      <c r="S15" s="19">
        <v>0</v>
      </c>
      <c r="T15" s="5" t="str">
        <f t="shared" si="9"/>
        <v>-</v>
      </c>
      <c r="U15" s="5">
        <f t="shared" si="10"/>
        <v>0</v>
      </c>
      <c r="V15" s="29">
        <f t="shared" si="11"/>
        <v>0</v>
      </c>
    </row>
    <row r="16" spans="1:22" x14ac:dyDescent="0.25">
      <c r="A16" s="52" t="s">
        <v>29</v>
      </c>
      <c r="B16" s="17" t="s">
        <v>2</v>
      </c>
      <c r="C16" s="19">
        <v>86</v>
      </c>
      <c r="D16" s="19">
        <v>111</v>
      </c>
      <c r="E16" s="20">
        <f t="shared" si="0"/>
        <v>29.069767441860467</v>
      </c>
      <c r="F16" s="20">
        <f t="shared" si="1"/>
        <v>1.6443594646271511</v>
      </c>
      <c r="G16" s="25">
        <f t="shared" si="2"/>
        <v>1.6503122212310439</v>
      </c>
      <c r="H16" s="19">
        <v>148728.54</v>
      </c>
      <c r="I16" s="19">
        <v>233377.94</v>
      </c>
      <c r="J16" s="20">
        <f t="shared" si="3"/>
        <v>56.915370782231832</v>
      </c>
      <c r="K16" s="20">
        <f t="shared" si="4"/>
        <v>1.3516410714236586</v>
      </c>
      <c r="L16" s="55">
        <f t="shared" si="5"/>
        <v>1.4090302210234811</v>
      </c>
      <c r="M16" s="19">
        <v>6</v>
      </c>
      <c r="N16" s="19">
        <v>2</v>
      </c>
      <c r="O16" s="20">
        <f t="shared" si="6"/>
        <v>-66.666666666666657</v>
      </c>
      <c r="P16" s="20">
        <f t="shared" si="7"/>
        <v>1.0968921389396709</v>
      </c>
      <c r="Q16" s="25">
        <f t="shared" si="8"/>
        <v>0.34722222222222221</v>
      </c>
      <c r="R16" s="19">
        <v>20363.25</v>
      </c>
      <c r="S16" s="19">
        <v>3387.31</v>
      </c>
      <c r="T16" s="5">
        <f t="shared" si="9"/>
        <v>-83.365572784305058</v>
      </c>
      <c r="U16" s="5">
        <f t="shared" si="10"/>
        <v>0.84696609099356224</v>
      </c>
      <c r="V16" s="29">
        <f t="shared" si="11"/>
        <v>0.14634246383100283</v>
      </c>
    </row>
    <row r="17" spans="1:22" x14ac:dyDescent="0.25">
      <c r="A17" s="52" t="s">
        <v>30</v>
      </c>
      <c r="B17" s="17" t="s">
        <v>13</v>
      </c>
      <c r="C17" s="19">
        <v>532</v>
      </c>
      <c r="D17" s="19">
        <v>635</v>
      </c>
      <c r="E17" s="20">
        <f t="shared" si="0"/>
        <v>19.360902255639097</v>
      </c>
      <c r="F17" s="20">
        <f t="shared" si="1"/>
        <v>10.172084130019121</v>
      </c>
      <c r="G17" s="25">
        <f t="shared" si="2"/>
        <v>9.4409753196550703</v>
      </c>
      <c r="H17" s="19">
        <v>1529252.85</v>
      </c>
      <c r="I17" s="19">
        <v>1673303.12</v>
      </c>
      <c r="J17" s="20">
        <f t="shared" si="3"/>
        <v>9.4196502560057365</v>
      </c>
      <c r="K17" s="20">
        <f t="shared" si="4"/>
        <v>13.897809799327575</v>
      </c>
      <c r="L17" s="55">
        <f t="shared" si="5"/>
        <v>10.102645798539831</v>
      </c>
      <c r="M17" s="19">
        <v>0</v>
      </c>
      <c r="N17" s="19">
        <v>0</v>
      </c>
      <c r="O17" s="20" t="str">
        <f t="shared" si="6"/>
        <v>-</v>
      </c>
      <c r="P17" s="20">
        <f t="shared" si="7"/>
        <v>0</v>
      </c>
      <c r="Q17" s="25">
        <f t="shared" si="8"/>
        <v>0</v>
      </c>
      <c r="R17" s="19">
        <v>0</v>
      </c>
      <c r="S17" s="19">
        <v>0</v>
      </c>
      <c r="T17" s="5" t="str">
        <f t="shared" si="9"/>
        <v>-</v>
      </c>
      <c r="U17" s="5">
        <f t="shared" si="10"/>
        <v>0</v>
      </c>
      <c r="V17" s="29">
        <f t="shared" si="11"/>
        <v>0</v>
      </c>
    </row>
    <row r="18" spans="1:22" x14ac:dyDescent="0.25">
      <c r="A18" s="52" t="s">
        <v>31</v>
      </c>
      <c r="B18" s="17" t="s">
        <v>14</v>
      </c>
      <c r="C18" s="19">
        <v>738</v>
      </c>
      <c r="D18" s="19">
        <v>991</v>
      </c>
      <c r="E18" s="20">
        <f t="shared" si="0"/>
        <v>34.281842818428181</v>
      </c>
      <c r="F18" s="20">
        <f t="shared" si="1"/>
        <v>14.110898661567878</v>
      </c>
      <c r="G18" s="25">
        <f t="shared" si="2"/>
        <v>14.733868569729408</v>
      </c>
      <c r="H18" s="19">
        <v>1416857.54</v>
      </c>
      <c r="I18" s="19">
        <v>2003566.28</v>
      </c>
      <c r="J18" s="20">
        <f t="shared" si="3"/>
        <v>41.40915536222505</v>
      </c>
      <c r="K18" s="20">
        <f t="shared" si="4"/>
        <v>12.876364169380599</v>
      </c>
      <c r="L18" s="55">
        <f t="shared" si="5"/>
        <v>12.096625063806776</v>
      </c>
      <c r="M18" s="19">
        <v>72</v>
      </c>
      <c r="N18" s="19">
        <v>84</v>
      </c>
      <c r="O18" s="20">
        <f t="shared" si="6"/>
        <v>16.666666666666664</v>
      </c>
      <c r="P18" s="20">
        <f t="shared" si="7"/>
        <v>13.16270566727605</v>
      </c>
      <c r="Q18" s="25">
        <f t="shared" si="8"/>
        <v>14.583333333333334</v>
      </c>
      <c r="R18" s="19">
        <v>85572.92</v>
      </c>
      <c r="S18" s="19">
        <v>105070.83</v>
      </c>
      <c r="T18" s="5">
        <f t="shared" si="9"/>
        <v>22.785140439288508</v>
      </c>
      <c r="U18" s="5">
        <f t="shared" si="10"/>
        <v>3.5592236773258108</v>
      </c>
      <c r="V18" s="29">
        <f t="shared" si="11"/>
        <v>4.5393908850882996</v>
      </c>
    </row>
    <row r="19" spans="1:22" x14ac:dyDescent="0.25">
      <c r="A19" s="52" t="s">
        <v>32</v>
      </c>
      <c r="B19" s="17" t="s">
        <v>3</v>
      </c>
      <c r="C19" s="19">
        <v>231</v>
      </c>
      <c r="D19" s="19">
        <v>274</v>
      </c>
      <c r="E19" s="20">
        <f t="shared" si="0"/>
        <v>18.614718614718615</v>
      </c>
      <c r="F19" s="20">
        <f t="shared" si="1"/>
        <v>4.4168260038240916</v>
      </c>
      <c r="G19" s="25">
        <f t="shared" si="2"/>
        <v>4.0737436812369907</v>
      </c>
      <c r="H19" s="19">
        <v>496688.05320000002</v>
      </c>
      <c r="I19" s="19">
        <v>496403.13969999994</v>
      </c>
      <c r="J19" s="20">
        <f t="shared" si="3"/>
        <v>-5.7362664184185057E-2</v>
      </c>
      <c r="K19" s="20">
        <f t="shared" si="4"/>
        <v>4.5138880028714006</v>
      </c>
      <c r="L19" s="55">
        <f t="shared" si="5"/>
        <v>2.9970571582225847</v>
      </c>
      <c r="M19" s="19">
        <v>0</v>
      </c>
      <c r="N19" s="19">
        <v>0</v>
      </c>
      <c r="O19" s="20" t="str">
        <f t="shared" si="6"/>
        <v>-</v>
      </c>
      <c r="P19" s="20">
        <f t="shared" si="7"/>
        <v>0</v>
      </c>
      <c r="Q19" s="25">
        <f t="shared" si="8"/>
        <v>0</v>
      </c>
      <c r="R19" s="19">
        <v>0</v>
      </c>
      <c r="S19" s="19">
        <v>0</v>
      </c>
      <c r="T19" s="5" t="str">
        <f t="shared" si="9"/>
        <v>-</v>
      </c>
      <c r="U19" s="5">
        <f t="shared" si="10"/>
        <v>0</v>
      </c>
      <c r="V19" s="29">
        <f t="shared" si="11"/>
        <v>0</v>
      </c>
    </row>
    <row r="20" spans="1:22" x14ac:dyDescent="0.25">
      <c r="A20" s="52" t="s">
        <v>33</v>
      </c>
      <c r="B20" s="17" t="s">
        <v>66</v>
      </c>
      <c r="C20" s="19">
        <v>88</v>
      </c>
      <c r="D20" s="19">
        <v>167</v>
      </c>
      <c r="E20" s="20">
        <f t="shared" si="0"/>
        <v>89.772727272727266</v>
      </c>
      <c r="F20" s="20">
        <f t="shared" si="1"/>
        <v>1.6826003824091778</v>
      </c>
      <c r="G20" s="25">
        <f t="shared" si="2"/>
        <v>2.4829021706809398</v>
      </c>
      <c r="H20" s="19">
        <v>157563.07999999999</v>
      </c>
      <c r="I20" s="19">
        <v>313686.75</v>
      </c>
      <c r="J20" s="20">
        <f t="shared" si="3"/>
        <v>99.086454771003474</v>
      </c>
      <c r="K20" s="20">
        <f t="shared" si="4"/>
        <v>1.4319291392762385</v>
      </c>
      <c r="L20" s="55">
        <f t="shared" si="5"/>
        <v>1.8938984150971487</v>
      </c>
      <c r="M20" s="19">
        <v>0</v>
      </c>
      <c r="N20" s="19">
        <v>0</v>
      </c>
      <c r="O20" s="20" t="str">
        <f t="shared" si="6"/>
        <v>-</v>
      </c>
      <c r="P20" s="20">
        <f t="shared" si="7"/>
        <v>0</v>
      </c>
      <c r="Q20" s="25">
        <f t="shared" si="8"/>
        <v>0</v>
      </c>
      <c r="R20" s="19">
        <v>0</v>
      </c>
      <c r="S20" s="19">
        <v>0</v>
      </c>
      <c r="T20" s="5" t="str">
        <f t="shared" si="9"/>
        <v>-</v>
      </c>
      <c r="U20" s="5">
        <f t="shared" si="10"/>
        <v>0</v>
      </c>
      <c r="V20" s="29">
        <f t="shared" si="11"/>
        <v>0</v>
      </c>
    </row>
    <row r="21" spans="1:22" x14ac:dyDescent="0.25">
      <c r="A21" s="52" t="s">
        <v>34</v>
      </c>
      <c r="B21" s="17" t="s">
        <v>16</v>
      </c>
      <c r="C21" s="19">
        <v>1</v>
      </c>
      <c r="D21" s="19">
        <v>0</v>
      </c>
      <c r="E21" s="20">
        <f t="shared" si="0"/>
        <v>-100</v>
      </c>
      <c r="F21" s="20">
        <f t="shared" si="1"/>
        <v>1.9120458891013385E-2</v>
      </c>
      <c r="G21" s="25">
        <f t="shared" si="2"/>
        <v>0</v>
      </c>
      <c r="H21" s="19">
        <v>3070.08</v>
      </c>
      <c r="I21" s="19">
        <v>0</v>
      </c>
      <c r="J21" s="20">
        <f t="shared" si="3"/>
        <v>-100</v>
      </c>
      <c r="K21" s="20">
        <f t="shared" si="4"/>
        <v>2.7900806533543231E-2</v>
      </c>
      <c r="L21" s="55">
        <f t="shared" si="5"/>
        <v>0</v>
      </c>
      <c r="M21" s="19">
        <v>248</v>
      </c>
      <c r="N21" s="19">
        <v>286</v>
      </c>
      <c r="O21" s="20">
        <f t="shared" si="6"/>
        <v>15.32258064516129</v>
      </c>
      <c r="P21" s="20">
        <f t="shared" si="7"/>
        <v>45.3382084095064</v>
      </c>
      <c r="Q21" s="25">
        <f t="shared" si="8"/>
        <v>49.652777777777779</v>
      </c>
      <c r="R21" s="19">
        <v>1686432.28</v>
      </c>
      <c r="S21" s="19">
        <v>1597161.46</v>
      </c>
      <c r="T21" s="5">
        <f t="shared" si="9"/>
        <v>-5.2934719679345834</v>
      </c>
      <c r="U21" s="5">
        <f t="shared" si="10"/>
        <v>70.143565291245778</v>
      </c>
      <c r="V21" s="29">
        <f t="shared" si="11"/>
        <v>69.002406981445958</v>
      </c>
    </row>
    <row r="22" spans="1:22" x14ac:dyDescent="0.25">
      <c r="A22" s="52" t="s">
        <v>35</v>
      </c>
      <c r="B22" s="17" t="s">
        <v>17</v>
      </c>
      <c r="C22" s="19">
        <v>23</v>
      </c>
      <c r="D22" s="19">
        <v>246</v>
      </c>
      <c r="E22" s="20">
        <f t="shared" si="0"/>
        <v>969.56521739130426</v>
      </c>
      <c r="F22" s="20">
        <f t="shared" si="1"/>
        <v>0.43977055449330787</v>
      </c>
      <c r="G22" s="25">
        <f t="shared" si="2"/>
        <v>3.6574487065120427</v>
      </c>
      <c r="H22" s="19">
        <v>266694.11</v>
      </c>
      <c r="I22" s="19">
        <v>1222924.69</v>
      </c>
      <c r="J22" s="20">
        <f t="shared" si="3"/>
        <v>358.54956826755568</v>
      </c>
      <c r="K22" s="20">
        <f t="shared" si="4"/>
        <v>2.4237090781821635</v>
      </c>
      <c r="L22" s="55">
        <f t="shared" si="5"/>
        <v>7.3834649763631131</v>
      </c>
      <c r="M22" s="19">
        <v>0</v>
      </c>
      <c r="N22" s="19">
        <v>0</v>
      </c>
      <c r="O22" s="20" t="str">
        <f t="shared" si="6"/>
        <v>-</v>
      </c>
      <c r="P22" s="20">
        <f t="shared" si="7"/>
        <v>0</v>
      </c>
      <c r="Q22" s="25">
        <f t="shared" si="8"/>
        <v>0</v>
      </c>
      <c r="R22" s="19">
        <v>0</v>
      </c>
      <c r="S22" s="19">
        <v>0</v>
      </c>
      <c r="T22" s="5" t="str">
        <f t="shared" si="9"/>
        <v>-</v>
      </c>
      <c r="U22" s="5">
        <f t="shared" si="10"/>
        <v>0</v>
      </c>
      <c r="V22" s="29">
        <f t="shared" si="11"/>
        <v>0</v>
      </c>
    </row>
    <row r="23" spans="1:22" x14ac:dyDescent="0.25">
      <c r="A23" s="52" t="s">
        <v>36</v>
      </c>
      <c r="B23" s="17" t="s">
        <v>5</v>
      </c>
      <c r="C23" s="19">
        <v>12</v>
      </c>
      <c r="D23" s="19">
        <v>28</v>
      </c>
      <c r="E23" s="20">
        <f t="shared" si="0"/>
        <v>133.33333333333331</v>
      </c>
      <c r="F23" s="20">
        <f t="shared" si="1"/>
        <v>0.22944550669216063</v>
      </c>
      <c r="G23" s="25">
        <f t="shared" si="2"/>
        <v>0.41629497472494792</v>
      </c>
      <c r="H23" s="19">
        <v>22921.25</v>
      </c>
      <c r="I23" s="19">
        <v>17790</v>
      </c>
      <c r="J23" s="20">
        <f t="shared" si="3"/>
        <v>-22.386431804548181</v>
      </c>
      <c r="K23" s="20">
        <f t="shared" si="4"/>
        <v>0.20830771893793573</v>
      </c>
      <c r="L23" s="55">
        <f t="shared" si="5"/>
        <v>0.10740795651897402</v>
      </c>
      <c r="M23" s="19">
        <v>64</v>
      </c>
      <c r="N23" s="19">
        <v>88</v>
      </c>
      <c r="O23" s="20">
        <f t="shared" si="6"/>
        <v>37.5</v>
      </c>
      <c r="P23" s="20">
        <f t="shared" si="7"/>
        <v>11.70018281535649</v>
      </c>
      <c r="Q23" s="25">
        <f t="shared" si="8"/>
        <v>15.277777777777779</v>
      </c>
      <c r="R23" s="19">
        <v>240276.29</v>
      </c>
      <c r="S23" s="19">
        <v>243833</v>
      </c>
      <c r="T23" s="5">
        <f t="shared" si="9"/>
        <v>1.4802584141781079</v>
      </c>
      <c r="U23" s="5">
        <f t="shared" si="10"/>
        <v>9.993781449411836</v>
      </c>
      <c r="V23" s="29">
        <f t="shared" si="11"/>
        <v>10.5343538038458</v>
      </c>
    </row>
    <row r="24" spans="1:22" x14ac:dyDescent="0.25">
      <c r="A24" s="52" t="s">
        <v>37</v>
      </c>
      <c r="B24" s="17" t="s">
        <v>18</v>
      </c>
      <c r="C24" s="19">
        <v>234</v>
      </c>
      <c r="D24" s="19">
        <v>252</v>
      </c>
      <c r="E24" s="20">
        <f t="shared" si="0"/>
        <v>7.6923076923076925</v>
      </c>
      <c r="F24" s="20">
        <f t="shared" si="1"/>
        <v>4.4741873804971322</v>
      </c>
      <c r="G24" s="25">
        <f t="shared" si="2"/>
        <v>3.7466547725245318</v>
      </c>
      <c r="H24" s="19">
        <v>406973.57</v>
      </c>
      <c r="I24" s="19">
        <v>491193.74</v>
      </c>
      <c r="J24" s="20">
        <f t="shared" si="3"/>
        <v>20.694260317690897</v>
      </c>
      <c r="K24" s="20">
        <f t="shared" si="4"/>
        <v>3.6985651321253559</v>
      </c>
      <c r="L24" s="55">
        <f t="shared" si="5"/>
        <v>2.9656051640422842</v>
      </c>
      <c r="M24" s="19">
        <v>0</v>
      </c>
      <c r="N24" s="19">
        <v>0</v>
      </c>
      <c r="O24" s="20" t="str">
        <f t="shared" si="6"/>
        <v>-</v>
      </c>
      <c r="P24" s="20">
        <f t="shared" si="7"/>
        <v>0</v>
      </c>
      <c r="Q24" s="25">
        <f t="shared" si="8"/>
        <v>0</v>
      </c>
      <c r="R24" s="19">
        <v>0</v>
      </c>
      <c r="S24" s="19">
        <v>0</v>
      </c>
      <c r="T24" s="5" t="str">
        <f t="shared" si="9"/>
        <v>-</v>
      </c>
      <c r="U24" s="5">
        <f t="shared" si="10"/>
        <v>0</v>
      </c>
      <c r="V24" s="29">
        <f t="shared" si="11"/>
        <v>0</v>
      </c>
    </row>
    <row r="25" spans="1:22" x14ac:dyDescent="0.25">
      <c r="A25" s="52" t="s">
        <v>38</v>
      </c>
      <c r="B25" s="17" t="s">
        <v>19</v>
      </c>
      <c r="C25" s="19">
        <v>261</v>
      </c>
      <c r="D25" s="19">
        <v>338</v>
      </c>
      <c r="E25" s="20">
        <f t="shared" si="0"/>
        <v>29.501915708812259</v>
      </c>
      <c r="F25" s="20">
        <f t="shared" si="1"/>
        <v>4.9904397705544934</v>
      </c>
      <c r="G25" s="25">
        <f t="shared" si="2"/>
        <v>5.0252750520368723</v>
      </c>
      <c r="H25" s="19">
        <v>624113.68999999994</v>
      </c>
      <c r="I25" s="19">
        <v>1075581.52</v>
      </c>
      <c r="J25" s="20">
        <f t="shared" si="3"/>
        <v>72.337434226126348</v>
      </c>
      <c r="K25" s="20">
        <f t="shared" si="4"/>
        <v>5.6719288486377462</v>
      </c>
      <c r="L25" s="55">
        <f t="shared" si="5"/>
        <v>6.4938737005492975</v>
      </c>
      <c r="M25" s="19">
        <v>0</v>
      </c>
      <c r="N25" s="19">
        <v>0</v>
      </c>
      <c r="O25" s="20" t="str">
        <f t="shared" si="6"/>
        <v>-</v>
      </c>
      <c r="P25" s="20">
        <f t="shared" si="7"/>
        <v>0</v>
      </c>
      <c r="Q25" s="25">
        <f t="shared" si="8"/>
        <v>0</v>
      </c>
      <c r="R25" s="19">
        <v>0</v>
      </c>
      <c r="S25" s="19">
        <v>0</v>
      </c>
      <c r="T25" s="5" t="str">
        <f t="shared" si="9"/>
        <v>-</v>
      </c>
      <c r="U25" s="5">
        <f t="shared" si="10"/>
        <v>0</v>
      </c>
      <c r="V25" s="29">
        <f t="shared" si="11"/>
        <v>0</v>
      </c>
    </row>
    <row r="26" spans="1:22" x14ac:dyDescent="0.25">
      <c r="A26" s="52" t="s">
        <v>39</v>
      </c>
      <c r="B26" s="17" t="s">
        <v>11</v>
      </c>
      <c r="C26" s="19">
        <v>192</v>
      </c>
      <c r="D26" s="19">
        <v>248</v>
      </c>
      <c r="E26" s="20">
        <f t="shared" si="0"/>
        <v>29.166666666666668</v>
      </c>
      <c r="F26" s="20">
        <f t="shared" si="1"/>
        <v>3.67112810707457</v>
      </c>
      <c r="G26" s="25">
        <f t="shared" si="2"/>
        <v>3.6871840618495391</v>
      </c>
      <c r="H26" s="19">
        <v>421248.78</v>
      </c>
      <c r="I26" s="19">
        <v>598925.27</v>
      </c>
      <c r="J26" s="20">
        <f t="shared" si="3"/>
        <v>42.178517407219545</v>
      </c>
      <c r="K26" s="20">
        <f t="shared" si="4"/>
        <v>3.8282978662676923</v>
      </c>
      <c r="L26" s="55">
        <f t="shared" si="5"/>
        <v>3.6160393118760417</v>
      </c>
      <c r="M26" s="19">
        <v>0</v>
      </c>
      <c r="N26" s="19">
        <v>0</v>
      </c>
      <c r="O26" s="20" t="str">
        <f t="shared" si="6"/>
        <v>-</v>
      </c>
      <c r="P26" s="20">
        <f t="shared" si="7"/>
        <v>0</v>
      </c>
      <c r="Q26" s="25">
        <f t="shared" si="8"/>
        <v>0</v>
      </c>
      <c r="R26" s="19">
        <v>0</v>
      </c>
      <c r="S26" s="19">
        <v>0</v>
      </c>
      <c r="T26" s="5" t="str">
        <f t="shared" si="9"/>
        <v>-</v>
      </c>
      <c r="U26" s="5">
        <f t="shared" si="10"/>
        <v>0</v>
      </c>
      <c r="V26" s="29">
        <f t="shared" si="11"/>
        <v>0</v>
      </c>
    </row>
    <row r="27" spans="1:22" x14ac:dyDescent="0.25">
      <c r="A27" s="52" t="s">
        <v>40</v>
      </c>
      <c r="B27" s="17" t="s">
        <v>15</v>
      </c>
      <c r="C27" s="19">
        <v>165</v>
      </c>
      <c r="D27" s="19">
        <v>177</v>
      </c>
      <c r="E27" s="20">
        <f t="shared" si="0"/>
        <v>7.2727272727272725</v>
      </c>
      <c r="F27" s="20">
        <f t="shared" si="1"/>
        <v>3.1548757170172079</v>
      </c>
      <c r="G27" s="25">
        <f t="shared" si="2"/>
        <v>2.6315789473684208</v>
      </c>
      <c r="H27" s="19">
        <v>337759.83</v>
      </c>
      <c r="I27" s="19">
        <v>500341.03</v>
      </c>
      <c r="J27" s="20">
        <f t="shared" si="3"/>
        <v>48.135149760112093</v>
      </c>
      <c r="K27" s="20">
        <f t="shared" si="4"/>
        <v>3.0695524779916004</v>
      </c>
      <c r="L27" s="55">
        <f t="shared" si="5"/>
        <v>3.0208323549690097</v>
      </c>
      <c r="M27" s="19">
        <v>0</v>
      </c>
      <c r="N27" s="19">
        <v>0</v>
      </c>
      <c r="O27" s="20" t="str">
        <f t="shared" si="6"/>
        <v>-</v>
      </c>
      <c r="P27" s="20">
        <f t="shared" si="7"/>
        <v>0</v>
      </c>
      <c r="Q27" s="25">
        <f t="shared" si="8"/>
        <v>0</v>
      </c>
      <c r="R27" s="19">
        <v>0</v>
      </c>
      <c r="S27" s="19">
        <v>0</v>
      </c>
      <c r="T27" s="5" t="str">
        <f t="shared" si="9"/>
        <v>-</v>
      </c>
      <c r="U27" s="5">
        <f t="shared" si="10"/>
        <v>0</v>
      </c>
      <c r="V27" s="29">
        <f t="shared" si="11"/>
        <v>0</v>
      </c>
    </row>
    <row r="28" spans="1:22" x14ac:dyDescent="0.25">
      <c r="A28" s="52" t="s">
        <v>41</v>
      </c>
      <c r="B28" s="17" t="s">
        <v>6</v>
      </c>
      <c r="C28" s="19">
        <v>118</v>
      </c>
      <c r="D28" s="19">
        <v>205</v>
      </c>
      <c r="E28" s="20">
        <f t="shared" si="0"/>
        <v>73.728813559322035</v>
      </c>
      <c r="F28" s="20">
        <f t="shared" si="1"/>
        <v>2.2562141491395793</v>
      </c>
      <c r="G28" s="25">
        <f t="shared" si="2"/>
        <v>3.0478739220933688</v>
      </c>
      <c r="H28" s="19">
        <v>173997.46</v>
      </c>
      <c r="I28" s="19">
        <v>423806.76</v>
      </c>
      <c r="J28" s="20">
        <f t="shared" si="3"/>
        <v>143.57065901996501</v>
      </c>
      <c r="K28" s="20">
        <f t="shared" si="4"/>
        <v>1.5812843537588359</v>
      </c>
      <c r="L28" s="55">
        <f t="shared" si="5"/>
        <v>2.5587531225703914</v>
      </c>
      <c r="M28" s="19">
        <v>0</v>
      </c>
      <c r="N28" s="19">
        <v>0</v>
      </c>
      <c r="O28" s="20" t="str">
        <f t="shared" si="6"/>
        <v>-</v>
      </c>
      <c r="P28" s="20">
        <f t="shared" si="7"/>
        <v>0</v>
      </c>
      <c r="Q28" s="25">
        <f t="shared" si="8"/>
        <v>0</v>
      </c>
      <c r="R28" s="19">
        <v>0</v>
      </c>
      <c r="S28" s="19">
        <v>0</v>
      </c>
      <c r="T28" s="5" t="str">
        <f t="shared" si="9"/>
        <v>-</v>
      </c>
      <c r="U28" s="5">
        <f t="shared" si="10"/>
        <v>0</v>
      </c>
      <c r="V28" s="29">
        <f t="shared" si="11"/>
        <v>0</v>
      </c>
    </row>
    <row r="29" spans="1:22" x14ac:dyDescent="0.25">
      <c r="A29" s="52" t="s">
        <v>42</v>
      </c>
      <c r="B29" s="17" t="s">
        <v>65</v>
      </c>
      <c r="C29" s="19">
        <v>25</v>
      </c>
      <c r="D29" s="19">
        <v>78</v>
      </c>
      <c r="E29" s="20">
        <f t="shared" si="0"/>
        <v>212</v>
      </c>
      <c r="F29" s="20">
        <f t="shared" si="1"/>
        <v>0.47801147227533464</v>
      </c>
      <c r="G29" s="25">
        <f t="shared" si="2"/>
        <v>1.1596788581623549</v>
      </c>
      <c r="H29" s="19">
        <v>34092.31</v>
      </c>
      <c r="I29" s="19">
        <v>202000.89</v>
      </c>
      <c r="J29" s="20">
        <f t="shared" si="3"/>
        <v>492.51159572349314</v>
      </c>
      <c r="K29" s="20">
        <f t="shared" si="4"/>
        <v>0.30983001928014292</v>
      </c>
      <c r="L29" s="55">
        <f t="shared" si="5"/>
        <v>1.2195898150598121</v>
      </c>
      <c r="M29" s="19">
        <v>0</v>
      </c>
      <c r="N29" s="19">
        <v>0</v>
      </c>
      <c r="O29" s="20" t="str">
        <f t="shared" si="6"/>
        <v>-</v>
      </c>
      <c r="P29" s="20">
        <f t="shared" si="7"/>
        <v>0</v>
      </c>
      <c r="Q29" s="25">
        <f t="shared" si="8"/>
        <v>0</v>
      </c>
      <c r="R29" s="19">
        <v>0</v>
      </c>
      <c r="S29" s="19">
        <v>0</v>
      </c>
      <c r="T29" s="5" t="str">
        <f t="shared" si="9"/>
        <v>-</v>
      </c>
      <c r="U29" s="5">
        <f t="shared" si="10"/>
        <v>0</v>
      </c>
      <c r="V29" s="29">
        <f t="shared" si="11"/>
        <v>0</v>
      </c>
    </row>
    <row r="30" spans="1:22" x14ac:dyDescent="0.25">
      <c r="A30" s="52" t="s">
        <v>43</v>
      </c>
      <c r="B30" s="17" t="s">
        <v>20</v>
      </c>
      <c r="C30" s="19">
        <v>397</v>
      </c>
      <c r="D30" s="19">
        <v>449</v>
      </c>
      <c r="E30" s="20">
        <f t="shared" si="0"/>
        <v>13.09823677581864</v>
      </c>
      <c r="F30" s="20">
        <f t="shared" si="1"/>
        <v>7.5908221797323137</v>
      </c>
      <c r="G30" s="25">
        <f t="shared" si="2"/>
        <v>6.675587273267916</v>
      </c>
      <c r="H30" s="19">
        <v>895206.57</v>
      </c>
      <c r="I30" s="19">
        <v>975562.63</v>
      </c>
      <c r="J30" s="20">
        <f t="shared" si="3"/>
        <v>8.9762589655703771</v>
      </c>
      <c r="K30" s="20">
        <f t="shared" si="4"/>
        <v>8.1356138332313233</v>
      </c>
      <c r="L30" s="55">
        <f t="shared" si="5"/>
        <v>5.8900049772105643</v>
      </c>
      <c r="M30" s="19">
        <v>0</v>
      </c>
      <c r="N30" s="19">
        <v>0</v>
      </c>
      <c r="O30" s="20" t="str">
        <f t="shared" si="6"/>
        <v>-</v>
      </c>
      <c r="P30" s="20">
        <f t="shared" si="7"/>
        <v>0</v>
      </c>
      <c r="Q30" s="25">
        <f t="shared" si="8"/>
        <v>0</v>
      </c>
      <c r="R30" s="19">
        <v>0</v>
      </c>
      <c r="S30" s="19">
        <v>0</v>
      </c>
      <c r="T30" s="5" t="str">
        <f t="shared" si="9"/>
        <v>-</v>
      </c>
      <c r="U30" s="5">
        <f t="shared" si="10"/>
        <v>0</v>
      </c>
      <c r="V30" s="29">
        <f t="shared" si="11"/>
        <v>0</v>
      </c>
    </row>
    <row r="31" spans="1:22" x14ac:dyDescent="0.25">
      <c r="A31" s="52" t="s">
        <v>44</v>
      </c>
      <c r="B31" s="17" t="s">
        <v>7</v>
      </c>
      <c r="C31" s="19">
        <v>0</v>
      </c>
      <c r="D31" s="19">
        <v>0</v>
      </c>
      <c r="E31" s="20" t="str">
        <f t="shared" si="0"/>
        <v>-</v>
      </c>
      <c r="F31" s="20">
        <f t="shared" si="1"/>
        <v>0</v>
      </c>
      <c r="G31" s="25">
        <f t="shared" si="2"/>
        <v>0</v>
      </c>
      <c r="H31" s="19">
        <v>0</v>
      </c>
      <c r="I31" s="19">
        <v>0</v>
      </c>
      <c r="J31" s="20" t="str">
        <f t="shared" si="3"/>
        <v>-</v>
      </c>
      <c r="K31" s="20">
        <f t="shared" si="4"/>
        <v>0</v>
      </c>
      <c r="L31" s="55">
        <f t="shared" si="5"/>
        <v>0</v>
      </c>
      <c r="M31" s="19">
        <v>8</v>
      </c>
      <c r="N31" s="19">
        <v>14</v>
      </c>
      <c r="O31" s="20">
        <f t="shared" si="6"/>
        <v>75</v>
      </c>
      <c r="P31" s="20">
        <f t="shared" si="7"/>
        <v>1.4625228519195612</v>
      </c>
      <c r="Q31" s="25">
        <f t="shared" si="8"/>
        <v>2.4305555555555558</v>
      </c>
      <c r="R31" s="19">
        <v>3209.61</v>
      </c>
      <c r="S31" s="19">
        <v>13520.5</v>
      </c>
      <c r="T31" s="5">
        <f t="shared" si="9"/>
        <v>321.25055692124585</v>
      </c>
      <c r="U31" s="5">
        <f t="shared" si="10"/>
        <v>0.13349690424238997</v>
      </c>
      <c r="V31" s="29">
        <f t="shared" si="11"/>
        <v>0.58412819677770078</v>
      </c>
    </row>
    <row r="32" spans="1:22" x14ac:dyDescent="0.25">
      <c r="A32" s="52" t="s">
        <v>45</v>
      </c>
      <c r="B32" s="17" t="s">
        <v>8</v>
      </c>
      <c r="C32" s="19">
        <v>382</v>
      </c>
      <c r="D32" s="19">
        <v>471</v>
      </c>
      <c r="E32" s="20">
        <f t="shared" si="0"/>
        <v>23.298429319371728</v>
      </c>
      <c r="F32" s="20">
        <f t="shared" si="1"/>
        <v>7.3040152963671128</v>
      </c>
      <c r="G32" s="25">
        <f t="shared" si="2"/>
        <v>7.0026761819803749</v>
      </c>
      <c r="H32" s="19">
        <v>465790.08</v>
      </c>
      <c r="I32" s="19">
        <v>529799.17000000027</v>
      </c>
      <c r="J32" s="20">
        <f t="shared" si="3"/>
        <v>13.742046631821841</v>
      </c>
      <c r="K32" s="20">
        <f t="shared" si="4"/>
        <v>4.2330880326648241</v>
      </c>
      <c r="L32" s="55">
        <f t="shared" si="5"/>
        <v>3.1986872521162764</v>
      </c>
      <c r="M32" s="19">
        <v>89</v>
      </c>
      <c r="N32" s="19">
        <v>58</v>
      </c>
      <c r="O32" s="20">
        <f t="shared" si="6"/>
        <v>-34.831460674157306</v>
      </c>
      <c r="P32" s="20">
        <f t="shared" si="7"/>
        <v>16.270566727605118</v>
      </c>
      <c r="Q32" s="25">
        <f t="shared" si="8"/>
        <v>10.069444444444445</v>
      </c>
      <c r="R32" s="19">
        <v>270109.92</v>
      </c>
      <c r="S32" s="19">
        <v>275380.67999999993</v>
      </c>
      <c r="T32" s="5">
        <f t="shared" si="9"/>
        <v>1.9513389215767978</v>
      </c>
      <c r="U32" s="5">
        <f t="shared" si="10"/>
        <v>11.234647862251055</v>
      </c>
      <c r="V32" s="29">
        <f t="shared" si="11"/>
        <v>11.897312971844016</v>
      </c>
    </row>
    <row r="33" spans="1:22" x14ac:dyDescent="0.25">
      <c r="A33" s="52" t="s">
        <v>46</v>
      </c>
      <c r="B33" s="17" t="s">
        <v>9</v>
      </c>
      <c r="C33" s="19">
        <v>18</v>
      </c>
      <c r="D33" s="19">
        <v>12</v>
      </c>
      <c r="E33" s="20">
        <f t="shared" si="0"/>
        <v>-33.333333333333329</v>
      </c>
      <c r="F33" s="20">
        <f t="shared" si="1"/>
        <v>0.34416826003824091</v>
      </c>
      <c r="G33" s="25">
        <f t="shared" si="2"/>
        <v>0.17841213202497772</v>
      </c>
      <c r="H33" s="19">
        <v>39572.050000000003</v>
      </c>
      <c r="I33" s="19">
        <v>15142.32</v>
      </c>
      <c r="J33" s="20">
        <f t="shared" si="3"/>
        <v>-61.734810301715484</v>
      </c>
      <c r="K33" s="20">
        <f t="shared" si="4"/>
        <v>0.35962975270536907</v>
      </c>
      <c r="L33" s="55">
        <f t="shared" si="5"/>
        <v>9.1422464764271544E-2</v>
      </c>
      <c r="M33" s="19">
        <v>0</v>
      </c>
      <c r="N33" s="19">
        <v>0</v>
      </c>
      <c r="O33" s="20" t="str">
        <f t="shared" si="6"/>
        <v>-</v>
      </c>
      <c r="P33" s="20">
        <f t="shared" si="7"/>
        <v>0</v>
      </c>
      <c r="Q33" s="25">
        <f t="shared" si="8"/>
        <v>0</v>
      </c>
      <c r="R33" s="19">
        <v>0</v>
      </c>
      <c r="S33" s="19">
        <v>0</v>
      </c>
      <c r="T33" s="5" t="str">
        <f t="shared" si="9"/>
        <v>-</v>
      </c>
      <c r="U33" s="5">
        <f t="shared" si="10"/>
        <v>0</v>
      </c>
      <c r="V33" s="29">
        <f t="shared" si="11"/>
        <v>0</v>
      </c>
    </row>
    <row r="34" spans="1:22" x14ac:dyDescent="0.25">
      <c r="A34" s="52" t="s">
        <v>47</v>
      </c>
      <c r="B34" s="17" t="s">
        <v>22</v>
      </c>
      <c r="C34" s="24">
        <v>604</v>
      </c>
      <c r="D34" s="24">
        <v>685</v>
      </c>
      <c r="E34" s="20">
        <f t="shared" si="0"/>
        <v>13.410596026490065</v>
      </c>
      <c r="F34" s="20">
        <f t="shared" si="1"/>
        <v>11.548757170172085</v>
      </c>
      <c r="G34" s="25">
        <f t="shared" si="2"/>
        <v>10.184359203092477</v>
      </c>
      <c r="H34" s="36">
        <v>1127331.3799999999</v>
      </c>
      <c r="I34" s="36">
        <v>905675.04</v>
      </c>
      <c r="J34" s="20">
        <f t="shared" si="3"/>
        <v>-19.662039390760139</v>
      </c>
      <c r="K34" s="20">
        <f t="shared" si="4"/>
        <v>10.245158019521414</v>
      </c>
      <c r="L34" s="55">
        <f t="shared" si="5"/>
        <v>5.4680553859831411</v>
      </c>
      <c r="M34" s="24">
        <v>60</v>
      </c>
      <c r="N34" s="24">
        <v>44</v>
      </c>
      <c r="O34" s="20">
        <f t="shared" si="6"/>
        <v>-26.666666666666668</v>
      </c>
      <c r="P34" s="20">
        <f t="shared" si="7"/>
        <v>10.968921389396709</v>
      </c>
      <c r="Q34" s="25">
        <f t="shared" si="8"/>
        <v>7.6388888888888893</v>
      </c>
      <c r="R34" s="36">
        <v>98293.73</v>
      </c>
      <c r="S34" s="36">
        <v>76292.23</v>
      </c>
      <c r="T34" s="5">
        <f t="shared" si="9"/>
        <v>-22.383421607868581</v>
      </c>
      <c r="U34" s="5">
        <f t="shared" si="10"/>
        <v>4.0883187245295636</v>
      </c>
      <c r="V34" s="29">
        <f t="shared" si="11"/>
        <v>3.2960646971672358</v>
      </c>
    </row>
    <row r="35" spans="1:22" x14ac:dyDescent="0.25">
      <c r="A35" s="52" t="s">
        <v>48</v>
      </c>
      <c r="B35" s="40" t="s">
        <v>10</v>
      </c>
      <c r="C35" s="24">
        <v>108</v>
      </c>
      <c r="D35" s="24">
        <v>0</v>
      </c>
      <c r="E35" s="20">
        <f t="shared" si="0"/>
        <v>-100</v>
      </c>
      <c r="F35" s="20">
        <f t="shared" si="1"/>
        <v>2.0650095602294454</v>
      </c>
      <c r="G35" s="25">
        <f t="shared" si="2"/>
        <v>0</v>
      </c>
      <c r="H35" s="36">
        <v>304263.25</v>
      </c>
      <c r="I35" s="36">
        <v>0</v>
      </c>
      <c r="J35" s="20">
        <f t="shared" si="3"/>
        <v>-100</v>
      </c>
      <c r="K35" s="20">
        <f t="shared" si="4"/>
        <v>2.7651364373296778</v>
      </c>
      <c r="L35" s="55">
        <f t="shared" si="5"/>
        <v>0</v>
      </c>
      <c r="M35" s="24">
        <v>0</v>
      </c>
      <c r="N35" s="24">
        <v>0</v>
      </c>
      <c r="O35" s="20" t="str">
        <f t="shared" si="6"/>
        <v>-</v>
      </c>
      <c r="P35" s="20">
        <f t="shared" si="7"/>
        <v>0</v>
      </c>
      <c r="Q35" s="25">
        <f t="shared" si="8"/>
        <v>0</v>
      </c>
      <c r="R35" s="36">
        <v>0</v>
      </c>
      <c r="S35" s="36">
        <v>0</v>
      </c>
      <c r="T35" s="5" t="str">
        <f t="shared" si="9"/>
        <v>-</v>
      </c>
      <c r="U35" s="5">
        <f t="shared" si="10"/>
        <v>0</v>
      </c>
      <c r="V35" s="30">
        <f t="shared" si="11"/>
        <v>0</v>
      </c>
    </row>
    <row r="36" spans="1:22" x14ac:dyDescent="0.25">
      <c r="A36" s="9"/>
      <c r="B36" s="10" t="s">
        <v>64</v>
      </c>
      <c r="C36" s="4">
        <f>SUM(C10:C35)</f>
        <v>5230</v>
      </c>
      <c r="D36" s="4">
        <f>SUM(D10:D35)</f>
        <v>6726</v>
      </c>
      <c r="E36" s="12">
        <f>(D36-C36)/C36*100</f>
        <v>28.604206500956025</v>
      </c>
      <c r="F36" s="11">
        <f>SUM(F10:F35)</f>
        <v>100.00000000000001</v>
      </c>
      <c r="G36" s="11">
        <f>SUM(G10:G35)</f>
        <v>100</v>
      </c>
      <c r="H36" s="4">
        <f>SUM(H10:H35)</f>
        <v>11003552.876900002</v>
      </c>
      <c r="I36" s="4">
        <f>SUM(I10:I35)</f>
        <v>16563018.771199998</v>
      </c>
      <c r="J36" s="12">
        <f>(I36-H36)/H36*100</f>
        <v>50.524280261978859</v>
      </c>
      <c r="K36" s="11">
        <f>SUM(K10:K35)</f>
        <v>99.999999999999957</v>
      </c>
      <c r="L36" s="11">
        <f>SUM(L10:L35)</f>
        <v>100.00000000000001</v>
      </c>
      <c r="M36" s="37">
        <f>SUM(M10:M35)</f>
        <v>547</v>
      </c>
      <c r="N36" s="37">
        <f>SUM(N10:N35)</f>
        <v>576</v>
      </c>
      <c r="O36" s="12">
        <f>(N36-M36)/M36*100</f>
        <v>5.3016453382084094</v>
      </c>
      <c r="P36" s="11">
        <f>SUM(P10:P35)</f>
        <v>100</v>
      </c>
      <c r="Q36" s="11">
        <f>SUM(Q10:Q35)</f>
        <v>100</v>
      </c>
      <c r="R36" s="37">
        <f>SUM(R10:R35)</f>
        <v>2404258</v>
      </c>
      <c r="S36" s="37">
        <f>SUM(S10:S35)</f>
        <v>2314646.0099999998</v>
      </c>
      <c r="T36" s="12">
        <f>(S36-R36)/R36*100</f>
        <v>-3.727220206816416</v>
      </c>
      <c r="U36" s="11">
        <f>SUM(U10:U35)</f>
        <v>100</v>
      </c>
      <c r="V36" s="31">
        <f>SUM(V10:V35)</f>
        <v>100.00000000000001</v>
      </c>
    </row>
    <row r="39" spans="1:22" x14ac:dyDescent="0.25">
      <c r="B39" s="39" t="s">
        <v>71</v>
      </c>
    </row>
    <row r="40" spans="1:22" x14ac:dyDescent="0.25">
      <c r="B40" s="51"/>
    </row>
    <row r="41" spans="1:22" x14ac:dyDescent="0.25">
      <c r="B41" s="51"/>
    </row>
    <row r="42" spans="1:22" x14ac:dyDescent="0.25">
      <c r="B42" s="51"/>
    </row>
    <row r="43" spans="1:22" x14ac:dyDescent="0.25">
      <c r="B43" s="51"/>
    </row>
  </sheetData>
  <mergeCells count="16">
    <mergeCell ref="A7:A9"/>
    <mergeCell ref="B7:B9"/>
    <mergeCell ref="C7:L7"/>
    <mergeCell ref="M7:V7"/>
    <mergeCell ref="C8:D8"/>
    <mergeCell ref="E8:E9"/>
    <mergeCell ref="F8:G8"/>
    <mergeCell ref="H8:I8"/>
    <mergeCell ref="J8:J9"/>
    <mergeCell ref="K8:L8"/>
    <mergeCell ref="M8:N8"/>
    <mergeCell ref="O8:O9"/>
    <mergeCell ref="P8:Q8"/>
    <mergeCell ref="R8:S8"/>
    <mergeCell ref="T8:T9"/>
    <mergeCell ref="U8:V8"/>
  </mergeCells>
  <dataValidations disablePrompts="1" count="1">
    <dataValidation type="decimal" allowBlank="1" showInputMessage="1" showErrorMessage="1" errorTitle="Microsoft Excel" error="Neočekivana vrsta podatka!_x000a_Mollimo unesite broj." sqref="C16:D21 R21:S21 M16:N21 R16:S18 H16:I21">
      <formula1>-100000000000</formula1>
      <formula2>100000000000</formula2>
    </dataValidation>
  </dataValidations>
  <pageMargins left="0.59055118110236227" right="0.59055118110236227" top="0.74803149606299213" bottom="0.74803149606299213" header="0.31496062992125984" footer="0.31496062992125984"/>
  <pageSetup paperSize="9" scale="55" orientation="landscape" r:id="rId1"/>
  <headerFooter>
    <oddHeader>&amp;L&amp;G&amp;C&amp;"+,Regular"&amp;10Statistika tržišta osiguranja&amp;R&amp;"+,Regular"&amp;10Kvartalni izvještaj</oddHeader>
    <oddFooter>&amp;C&amp;"+,Regular"&amp;10U izvješće su uključeni podatci zaključno s 31.03.2018.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2018-10-16T11:33:21Z</cp:lastPrinted>
  <dcterms:created xsi:type="dcterms:W3CDTF">2018-01-08T12:56:16Z</dcterms:created>
  <dcterms:modified xsi:type="dcterms:W3CDTF">2018-10-16T11:33:51Z</dcterms:modified>
</cp:coreProperties>
</file>