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55" windowWidth="19035" windowHeight="8025" tabRatio="431"/>
  </bookViews>
  <sheets>
    <sheet name="BiH" sheetId="23" r:id="rId1"/>
    <sheet name="FBiH" sheetId="24" r:id="rId2"/>
    <sheet name="Sjedište u FBiH" sheetId="22" r:id="rId3"/>
    <sheet name="RS" sheetId="25" r:id="rId4"/>
    <sheet name="Sjedište u RS-u" sheetId="21" r:id="rId5"/>
  </sheets>
  <calcPr calcId="145621"/>
</workbook>
</file>

<file path=xl/calcChain.xml><?xml version="1.0" encoding="utf-8"?>
<calcChain xmlns="http://schemas.openxmlformats.org/spreadsheetml/2006/main">
  <c r="L33" i="24" l="1"/>
  <c r="C10" i="23" l="1"/>
  <c r="H11" i="25" l="1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C33" i="22" l="1"/>
  <c r="O10" i="24"/>
  <c r="H27" i="24"/>
  <c r="N24" i="24"/>
  <c r="L30" i="23" l="1"/>
  <c r="L31" i="23"/>
  <c r="L32" i="23"/>
  <c r="L29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10" i="23"/>
  <c r="J30" i="23"/>
  <c r="J31" i="23"/>
  <c r="J32" i="23"/>
  <c r="J29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10" i="23"/>
  <c r="E30" i="23"/>
  <c r="E31" i="23"/>
  <c r="E32" i="23"/>
  <c r="E29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11" i="23"/>
  <c r="E10" i="23"/>
  <c r="C30" i="23"/>
  <c r="C31" i="23"/>
  <c r="C32" i="23"/>
  <c r="C29" i="23"/>
  <c r="C26" i="23"/>
  <c r="C27" i="23"/>
  <c r="C24" i="23"/>
  <c r="C25" i="23"/>
  <c r="C22" i="23"/>
  <c r="C23" i="23"/>
  <c r="C20" i="23"/>
  <c r="C21" i="23"/>
  <c r="C19" i="23"/>
  <c r="C18" i="23"/>
  <c r="C17" i="23"/>
  <c r="C14" i="23"/>
  <c r="C15" i="23"/>
  <c r="C16" i="23"/>
  <c r="C13" i="23"/>
  <c r="C12" i="23"/>
  <c r="C11" i="23"/>
  <c r="C28" i="23" l="1"/>
  <c r="C33" i="25"/>
  <c r="L33" i="25" l="1"/>
  <c r="J33" i="25"/>
  <c r="E33" i="25"/>
  <c r="G33" i="25" s="1"/>
  <c r="O32" i="25"/>
  <c r="N32" i="25"/>
  <c r="H32" i="25"/>
  <c r="G32" i="25"/>
  <c r="O31" i="25"/>
  <c r="N31" i="25"/>
  <c r="H31" i="25"/>
  <c r="G31" i="25"/>
  <c r="O30" i="25"/>
  <c r="N30" i="25"/>
  <c r="H30" i="25"/>
  <c r="G30" i="25"/>
  <c r="O29" i="25"/>
  <c r="N29" i="25"/>
  <c r="H29" i="25"/>
  <c r="G29" i="25"/>
  <c r="L28" i="25"/>
  <c r="J28" i="25"/>
  <c r="E28" i="25"/>
  <c r="C28" i="25"/>
  <c r="C34" i="25" s="1"/>
  <c r="O27" i="25"/>
  <c r="N27" i="25"/>
  <c r="G27" i="25"/>
  <c r="O26" i="25"/>
  <c r="N26" i="25"/>
  <c r="G26" i="25"/>
  <c r="O25" i="25"/>
  <c r="N25" i="25"/>
  <c r="G25" i="25"/>
  <c r="O24" i="25"/>
  <c r="N24" i="25"/>
  <c r="G24" i="25"/>
  <c r="O23" i="25"/>
  <c r="N23" i="25"/>
  <c r="G23" i="25"/>
  <c r="O22" i="25"/>
  <c r="N22" i="25"/>
  <c r="G22" i="25"/>
  <c r="O21" i="25"/>
  <c r="N21" i="25"/>
  <c r="G21" i="25"/>
  <c r="O20" i="25"/>
  <c r="N20" i="25"/>
  <c r="G20" i="25"/>
  <c r="O19" i="25"/>
  <c r="N19" i="25"/>
  <c r="G19" i="25"/>
  <c r="O18" i="25"/>
  <c r="N18" i="25"/>
  <c r="G18" i="25"/>
  <c r="O17" i="25"/>
  <c r="N17" i="25"/>
  <c r="G17" i="25"/>
  <c r="O16" i="25"/>
  <c r="N16" i="25"/>
  <c r="G16" i="25"/>
  <c r="O15" i="25"/>
  <c r="N15" i="25"/>
  <c r="G15" i="25"/>
  <c r="O14" i="25"/>
  <c r="N14" i="25"/>
  <c r="G14" i="25"/>
  <c r="O13" i="25"/>
  <c r="N13" i="25"/>
  <c r="G13" i="25"/>
  <c r="O12" i="25"/>
  <c r="N12" i="25"/>
  <c r="G12" i="25"/>
  <c r="O11" i="25"/>
  <c r="N11" i="25"/>
  <c r="G11" i="25"/>
  <c r="O10" i="25"/>
  <c r="N10" i="25"/>
  <c r="H10" i="25"/>
  <c r="G10" i="25"/>
  <c r="J33" i="24"/>
  <c r="E33" i="24"/>
  <c r="C33" i="24"/>
  <c r="O32" i="24"/>
  <c r="N32" i="24"/>
  <c r="H32" i="24"/>
  <c r="G32" i="24"/>
  <c r="O31" i="24"/>
  <c r="N31" i="24"/>
  <c r="H31" i="24"/>
  <c r="G31" i="24"/>
  <c r="O30" i="24"/>
  <c r="N30" i="24"/>
  <c r="H30" i="24"/>
  <c r="G30" i="24"/>
  <c r="O29" i="24"/>
  <c r="N29" i="24"/>
  <c r="H29" i="24"/>
  <c r="G29" i="24"/>
  <c r="L28" i="24"/>
  <c r="J28" i="24"/>
  <c r="J34" i="24" s="1"/>
  <c r="E28" i="24"/>
  <c r="C28" i="24"/>
  <c r="C34" i="24" s="1"/>
  <c r="D12" i="24" s="1"/>
  <c r="O27" i="24"/>
  <c r="N27" i="24"/>
  <c r="G27" i="24"/>
  <c r="O26" i="24"/>
  <c r="N26" i="24"/>
  <c r="H26" i="24"/>
  <c r="G26" i="24"/>
  <c r="O25" i="24"/>
  <c r="N25" i="24"/>
  <c r="H25" i="24"/>
  <c r="G25" i="24"/>
  <c r="O24" i="24"/>
  <c r="H24" i="24"/>
  <c r="G24" i="24"/>
  <c r="O23" i="24"/>
  <c r="N23" i="24"/>
  <c r="H23" i="24"/>
  <c r="G23" i="24"/>
  <c r="O22" i="24"/>
  <c r="N22" i="24"/>
  <c r="H22" i="24"/>
  <c r="G22" i="24"/>
  <c r="O21" i="24"/>
  <c r="N21" i="24"/>
  <c r="H21" i="24"/>
  <c r="G21" i="24"/>
  <c r="O20" i="24"/>
  <c r="N20" i="24"/>
  <c r="H20" i="24"/>
  <c r="G20" i="24"/>
  <c r="O19" i="24"/>
  <c r="N19" i="24"/>
  <c r="H19" i="24"/>
  <c r="G19" i="24"/>
  <c r="O18" i="24"/>
  <c r="N18" i="24"/>
  <c r="H18" i="24"/>
  <c r="G18" i="24"/>
  <c r="O17" i="24"/>
  <c r="N17" i="24"/>
  <c r="H17" i="24"/>
  <c r="G17" i="24"/>
  <c r="O16" i="24"/>
  <c r="N16" i="24"/>
  <c r="H16" i="24"/>
  <c r="G16" i="24"/>
  <c r="O15" i="24"/>
  <c r="N15" i="24"/>
  <c r="H15" i="24"/>
  <c r="G15" i="24"/>
  <c r="O14" i="24"/>
  <c r="N14" i="24"/>
  <c r="H14" i="24"/>
  <c r="G14" i="24"/>
  <c r="O13" i="24"/>
  <c r="N13" i="24"/>
  <c r="H13" i="24"/>
  <c r="G13" i="24"/>
  <c r="O12" i="24"/>
  <c r="N12" i="24"/>
  <c r="H12" i="24"/>
  <c r="G12" i="24"/>
  <c r="O11" i="24"/>
  <c r="N11" i="24"/>
  <c r="H11" i="24"/>
  <c r="G11" i="24"/>
  <c r="N10" i="24"/>
  <c r="H10" i="24"/>
  <c r="G10" i="24"/>
  <c r="D10" i="24" l="1"/>
  <c r="D11" i="24"/>
  <c r="L34" i="24"/>
  <c r="O34" i="24" s="1"/>
  <c r="N33" i="24"/>
  <c r="N33" i="25"/>
  <c r="E34" i="25"/>
  <c r="F22" i="25" s="1"/>
  <c r="H28" i="25"/>
  <c r="N28" i="25"/>
  <c r="H33" i="25"/>
  <c r="F19" i="25"/>
  <c r="J34" i="25"/>
  <c r="O33" i="25"/>
  <c r="D32" i="25"/>
  <c r="D31" i="25"/>
  <c r="D30" i="25"/>
  <c r="D29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O28" i="25"/>
  <c r="L34" i="25"/>
  <c r="O34" i="25" s="1"/>
  <c r="G28" i="25"/>
  <c r="G34" i="25" s="1"/>
  <c r="O28" i="24"/>
  <c r="H33" i="24"/>
  <c r="G33" i="24"/>
  <c r="H28" i="24"/>
  <c r="D13" i="24"/>
  <c r="D32" i="24"/>
  <c r="D31" i="24"/>
  <c r="D30" i="24"/>
  <c r="D29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K32" i="24"/>
  <c r="K31" i="24"/>
  <c r="K30" i="24"/>
  <c r="K29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N34" i="24"/>
  <c r="M12" i="24"/>
  <c r="M31" i="24"/>
  <c r="M29" i="24"/>
  <c r="M26" i="24"/>
  <c r="M24" i="24"/>
  <c r="P24" i="24" s="1"/>
  <c r="M22" i="24"/>
  <c r="M20" i="24"/>
  <c r="P20" i="24" s="1"/>
  <c r="M18" i="24"/>
  <c r="M16" i="24"/>
  <c r="P16" i="24" s="1"/>
  <c r="M13" i="24"/>
  <c r="G28" i="24"/>
  <c r="O33" i="24"/>
  <c r="E34" i="24"/>
  <c r="H34" i="24" s="1"/>
  <c r="N28" i="24"/>
  <c r="P18" i="24" l="1"/>
  <c r="P26" i="24"/>
  <c r="F29" i="25"/>
  <c r="F27" i="25"/>
  <c r="I27" i="25" s="1"/>
  <c r="F11" i="25"/>
  <c r="F24" i="25"/>
  <c r="I24" i="25" s="1"/>
  <c r="F23" i="25"/>
  <c r="F15" i="25"/>
  <c r="F16" i="25"/>
  <c r="I16" i="25" s="1"/>
  <c r="P22" i="24"/>
  <c r="P31" i="24"/>
  <c r="N34" i="25"/>
  <c r="M15" i="24"/>
  <c r="P15" i="24" s="1"/>
  <c r="M17" i="24"/>
  <c r="P17" i="24" s="1"/>
  <c r="M19" i="24"/>
  <c r="P19" i="24" s="1"/>
  <c r="M21" i="24"/>
  <c r="P21" i="24" s="1"/>
  <c r="M23" i="24"/>
  <c r="P23" i="24" s="1"/>
  <c r="M25" i="24"/>
  <c r="P25" i="24" s="1"/>
  <c r="M27" i="24"/>
  <c r="P27" i="24" s="1"/>
  <c r="M30" i="24"/>
  <c r="P30" i="24" s="1"/>
  <c r="M32" i="24"/>
  <c r="P32" i="24" s="1"/>
  <c r="M14" i="24"/>
  <c r="P14" i="24" s="1"/>
  <c r="F30" i="25"/>
  <c r="I30" i="25" s="1"/>
  <c r="F31" i="25"/>
  <c r="F25" i="25"/>
  <c r="F21" i="25"/>
  <c r="F17" i="25"/>
  <c r="F13" i="25"/>
  <c r="F20" i="25"/>
  <c r="M10" i="24"/>
  <c r="P10" i="24" s="1"/>
  <c r="M11" i="24"/>
  <c r="P11" i="24" s="1"/>
  <c r="F18" i="25"/>
  <c r="H34" i="25"/>
  <c r="I22" i="25"/>
  <c r="P12" i="24"/>
  <c r="F12" i="25"/>
  <c r="F14" i="25"/>
  <c r="I18" i="25"/>
  <c r="F32" i="25"/>
  <c r="I32" i="25" s="1"/>
  <c r="F26" i="25"/>
  <c r="I26" i="25" s="1"/>
  <c r="F10" i="25"/>
  <c r="I12" i="25"/>
  <c r="I14" i="25"/>
  <c r="I20" i="25"/>
  <c r="M32" i="25"/>
  <c r="M31" i="25"/>
  <c r="M30" i="25"/>
  <c r="M29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D28" i="25"/>
  <c r="D33" i="25"/>
  <c r="I10" i="25"/>
  <c r="I31" i="25"/>
  <c r="K31" i="25"/>
  <c r="K29" i="25"/>
  <c r="K21" i="25"/>
  <c r="K32" i="25"/>
  <c r="K30" i="25"/>
  <c r="K26" i="25"/>
  <c r="K24" i="25"/>
  <c r="K22" i="25"/>
  <c r="K20" i="25"/>
  <c r="K18" i="25"/>
  <c r="K16" i="25"/>
  <c r="K14" i="25"/>
  <c r="K12" i="25"/>
  <c r="K10" i="25"/>
  <c r="K27" i="25"/>
  <c r="K25" i="25"/>
  <c r="K23" i="25"/>
  <c r="K19" i="25"/>
  <c r="K17" i="25"/>
  <c r="K15" i="25"/>
  <c r="K13" i="25"/>
  <c r="K11" i="25"/>
  <c r="I25" i="25"/>
  <c r="I21" i="25"/>
  <c r="I17" i="25"/>
  <c r="I13" i="25"/>
  <c r="I29" i="25"/>
  <c r="F33" i="25"/>
  <c r="I33" i="25" s="1"/>
  <c r="I23" i="25"/>
  <c r="I19" i="25"/>
  <c r="I15" i="25"/>
  <c r="I11" i="25"/>
  <c r="F28" i="25"/>
  <c r="D28" i="24"/>
  <c r="F32" i="24"/>
  <c r="I32" i="24" s="1"/>
  <c r="F31" i="24"/>
  <c r="I31" i="24" s="1"/>
  <c r="F30" i="24"/>
  <c r="I30" i="24" s="1"/>
  <c r="F29" i="24"/>
  <c r="F27" i="24"/>
  <c r="I27" i="24" s="1"/>
  <c r="F26" i="24"/>
  <c r="I26" i="24" s="1"/>
  <c r="F25" i="24"/>
  <c r="I25" i="24" s="1"/>
  <c r="F24" i="24"/>
  <c r="I24" i="24" s="1"/>
  <c r="F23" i="24"/>
  <c r="I23" i="24" s="1"/>
  <c r="F22" i="24"/>
  <c r="I22" i="24" s="1"/>
  <c r="F21" i="24"/>
  <c r="I21" i="24" s="1"/>
  <c r="F20" i="24"/>
  <c r="I20" i="24" s="1"/>
  <c r="F19" i="24"/>
  <c r="I19" i="24" s="1"/>
  <c r="F18" i="24"/>
  <c r="I18" i="24" s="1"/>
  <c r="F17" i="24"/>
  <c r="I17" i="24" s="1"/>
  <c r="F16" i="24"/>
  <c r="I16" i="24" s="1"/>
  <c r="F15" i="24"/>
  <c r="I15" i="24" s="1"/>
  <c r="F14" i="24"/>
  <c r="I14" i="24" s="1"/>
  <c r="F13" i="24"/>
  <c r="I13" i="24" s="1"/>
  <c r="F12" i="24"/>
  <c r="I12" i="24" s="1"/>
  <c r="F11" i="24"/>
  <c r="I11" i="24" s="1"/>
  <c r="F10" i="24"/>
  <c r="G34" i="24"/>
  <c r="M28" i="24"/>
  <c r="P13" i="24"/>
  <c r="P29" i="24"/>
  <c r="K28" i="24"/>
  <c r="K33" i="24"/>
  <c r="D33" i="24"/>
  <c r="D34" i="24" l="1"/>
  <c r="M33" i="24"/>
  <c r="P33" i="24" s="1"/>
  <c r="D34" i="25"/>
  <c r="I28" i="25"/>
  <c r="F34" i="25"/>
  <c r="I34" i="25" s="1"/>
  <c r="K28" i="25"/>
  <c r="K33" i="25"/>
  <c r="M28" i="25"/>
  <c r="P10" i="25"/>
  <c r="P12" i="25"/>
  <c r="P14" i="25"/>
  <c r="P16" i="25"/>
  <c r="P18" i="25"/>
  <c r="P20" i="25"/>
  <c r="P22" i="25"/>
  <c r="P24" i="25"/>
  <c r="P26" i="25"/>
  <c r="M33" i="25"/>
  <c r="P29" i="25"/>
  <c r="P31" i="25"/>
  <c r="P11" i="25"/>
  <c r="P13" i="25"/>
  <c r="P15" i="25"/>
  <c r="P17" i="25"/>
  <c r="P19" i="25"/>
  <c r="P21" i="25"/>
  <c r="P23" i="25"/>
  <c r="P25" i="25"/>
  <c r="P27" i="25"/>
  <c r="P30" i="25"/>
  <c r="P32" i="25"/>
  <c r="K34" i="24"/>
  <c r="P28" i="24"/>
  <c r="F28" i="24"/>
  <c r="I10" i="24"/>
  <c r="F33" i="24"/>
  <c r="I33" i="24" s="1"/>
  <c r="I29" i="24"/>
  <c r="M34" i="24" l="1"/>
  <c r="P34" i="24"/>
  <c r="P33" i="25"/>
  <c r="K34" i="25"/>
  <c r="M34" i="25"/>
  <c r="P28" i="25"/>
  <c r="F34" i="24"/>
  <c r="I34" i="24" s="1"/>
  <c r="I28" i="24"/>
  <c r="P34" i="25" l="1"/>
  <c r="N12" i="23"/>
  <c r="N14" i="23"/>
  <c r="N16" i="23"/>
  <c r="O18" i="23"/>
  <c r="N20" i="23"/>
  <c r="O24" i="23"/>
  <c r="N30" i="23"/>
  <c r="O32" i="23"/>
  <c r="N29" i="23"/>
  <c r="O26" i="23"/>
  <c r="H30" i="23"/>
  <c r="H31" i="23"/>
  <c r="G29" i="23"/>
  <c r="G13" i="23"/>
  <c r="H14" i="23"/>
  <c r="G15" i="23"/>
  <c r="G16" i="23"/>
  <c r="G17" i="23"/>
  <c r="H18" i="23"/>
  <c r="G19" i="23"/>
  <c r="G20" i="23"/>
  <c r="G21" i="23"/>
  <c r="H22" i="23"/>
  <c r="G23" i="23"/>
  <c r="G24" i="23"/>
  <c r="G25" i="23"/>
  <c r="H26" i="23"/>
  <c r="G27" i="23"/>
  <c r="H10" i="23"/>
  <c r="E33" i="23"/>
  <c r="N32" i="23"/>
  <c r="O31" i="23"/>
  <c r="O30" i="23"/>
  <c r="O29" i="23"/>
  <c r="H29" i="23"/>
  <c r="N27" i="23"/>
  <c r="N26" i="23"/>
  <c r="G26" i="23"/>
  <c r="N25" i="23"/>
  <c r="N24" i="23"/>
  <c r="O23" i="23"/>
  <c r="N23" i="23"/>
  <c r="H23" i="23"/>
  <c r="N22" i="23"/>
  <c r="G22" i="23"/>
  <c r="O21" i="23"/>
  <c r="N21" i="23"/>
  <c r="O20" i="23"/>
  <c r="H20" i="23"/>
  <c r="N19" i="23"/>
  <c r="H19" i="23"/>
  <c r="N18" i="23"/>
  <c r="G18" i="23"/>
  <c r="N17" i="23"/>
  <c r="H16" i="23"/>
  <c r="O15" i="23"/>
  <c r="N15" i="23"/>
  <c r="H15" i="23"/>
  <c r="O14" i="23"/>
  <c r="G14" i="23"/>
  <c r="O13" i="23"/>
  <c r="N13" i="23"/>
  <c r="H13" i="23"/>
  <c r="O11" i="23"/>
  <c r="N11" i="23"/>
  <c r="H11" i="23"/>
  <c r="N10" i="23"/>
  <c r="L33" i="22"/>
  <c r="J33" i="22"/>
  <c r="E33" i="22"/>
  <c r="O32" i="22"/>
  <c r="N32" i="22"/>
  <c r="H32" i="22"/>
  <c r="G32" i="22"/>
  <c r="O31" i="22"/>
  <c r="N31" i="22"/>
  <c r="H31" i="22"/>
  <c r="G31" i="22"/>
  <c r="O30" i="22"/>
  <c r="N30" i="22"/>
  <c r="H30" i="22"/>
  <c r="G30" i="22"/>
  <c r="O29" i="22"/>
  <c r="N29" i="22"/>
  <c r="H29" i="22"/>
  <c r="G29" i="22"/>
  <c r="L28" i="22"/>
  <c r="J28" i="22"/>
  <c r="E28" i="22"/>
  <c r="C28" i="22"/>
  <c r="O27" i="22"/>
  <c r="N27" i="22"/>
  <c r="H27" i="22"/>
  <c r="G27" i="22"/>
  <c r="O26" i="22"/>
  <c r="N26" i="22"/>
  <c r="H26" i="22"/>
  <c r="G26" i="22"/>
  <c r="O25" i="22"/>
  <c r="N25" i="22"/>
  <c r="H25" i="22"/>
  <c r="G25" i="22"/>
  <c r="O24" i="22"/>
  <c r="N24" i="22"/>
  <c r="H24" i="22"/>
  <c r="G24" i="22"/>
  <c r="O23" i="22"/>
  <c r="N23" i="22"/>
  <c r="H23" i="22"/>
  <c r="G23" i="22"/>
  <c r="O22" i="22"/>
  <c r="N22" i="22"/>
  <c r="H22" i="22"/>
  <c r="G22" i="22"/>
  <c r="O21" i="22"/>
  <c r="N21" i="22"/>
  <c r="H21" i="22"/>
  <c r="G21" i="22"/>
  <c r="O20" i="22"/>
  <c r="N20" i="22"/>
  <c r="H20" i="22"/>
  <c r="G20" i="22"/>
  <c r="O19" i="22"/>
  <c r="N19" i="22"/>
  <c r="H19" i="22"/>
  <c r="G19" i="22"/>
  <c r="O18" i="22"/>
  <c r="N18" i="22"/>
  <c r="H18" i="22"/>
  <c r="G18" i="22"/>
  <c r="O17" i="22"/>
  <c r="N17" i="22"/>
  <c r="H17" i="22"/>
  <c r="G17" i="22"/>
  <c r="O16" i="22"/>
  <c r="N16" i="22"/>
  <c r="H16" i="22"/>
  <c r="G16" i="22"/>
  <c r="O15" i="22"/>
  <c r="N15" i="22"/>
  <c r="H15" i="22"/>
  <c r="G15" i="22"/>
  <c r="O14" i="22"/>
  <c r="N14" i="22"/>
  <c r="H14" i="22"/>
  <c r="G14" i="22"/>
  <c r="O13" i="22"/>
  <c r="N13" i="22"/>
  <c r="H13" i="22"/>
  <c r="G13" i="22"/>
  <c r="O12" i="22"/>
  <c r="N12" i="22"/>
  <c r="H12" i="22"/>
  <c r="G12" i="22"/>
  <c r="O11" i="22"/>
  <c r="N11" i="22"/>
  <c r="H11" i="22"/>
  <c r="G11" i="22"/>
  <c r="O10" i="22"/>
  <c r="N10" i="22"/>
  <c r="H10" i="22"/>
  <c r="G10" i="22"/>
  <c r="O32" i="21"/>
  <c r="N32" i="21"/>
  <c r="O31" i="21"/>
  <c r="N31" i="21"/>
  <c r="O30" i="21"/>
  <c r="N30" i="21"/>
  <c r="O29" i="21"/>
  <c r="N29" i="21"/>
  <c r="O27" i="21"/>
  <c r="N27" i="21"/>
  <c r="O26" i="21"/>
  <c r="N26" i="21"/>
  <c r="O25" i="21"/>
  <c r="N25" i="21"/>
  <c r="O24" i="21"/>
  <c r="N24" i="21"/>
  <c r="O23" i="21"/>
  <c r="N23" i="21"/>
  <c r="O22" i="21"/>
  <c r="N22" i="21"/>
  <c r="O21" i="21"/>
  <c r="N21" i="21"/>
  <c r="O20" i="21"/>
  <c r="N20" i="21"/>
  <c r="O19" i="21"/>
  <c r="N19" i="21"/>
  <c r="O18" i="21"/>
  <c r="N18" i="21"/>
  <c r="O17" i="21"/>
  <c r="N17" i="21"/>
  <c r="O16" i="21"/>
  <c r="N16" i="21"/>
  <c r="O15" i="21"/>
  <c r="N15" i="21"/>
  <c r="O14" i="21"/>
  <c r="N14" i="21"/>
  <c r="O13" i="21"/>
  <c r="N13" i="21"/>
  <c r="O12" i="21"/>
  <c r="N12" i="21"/>
  <c r="O11" i="21"/>
  <c r="N11" i="21"/>
  <c r="O10" i="21"/>
  <c r="N10" i="21"/>
  <c r="G27" i="21"/>
  <c r="H30" i="21"/>
  <c r="H31" i="21"/>
  <c r="H32" i="21"/>
  <c r="H29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30" i="21"/>
  <c r="G31" i="21"/>
  <c r="G32" i="21"/>
  <c r="G29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10" i="21"/>
  <c r="L33" i="21"/>
  <c r="L28" i="21"/>
  <c r="J33" i="21"/>
  <c r="J28" i="21"/>
  <c r="E33" i="21"/>
  <c r="C33" i="21"/>
  <c r="E28" i="21"/>
  <c r="E34" i="21" s="1"/>
  <c r="C28" i="21"/>
  <c r="H17" i="23" l="1"/>
  <c r="H21" i="23"/>
  <c r="H25" i="23"/>
  <c r="H24" i="23"/>
  <c r="J34" i="21"/>
  <c r="K29" i="21" s="1"/>
  <c r="N31" i="23"/>
  <c r="O27" i="23"/>
  <c r="O25" i="23"/>
  <c r="O19" i="23"/>
  <c r="O17" i="23"/>
  <c r="O22" i="23"/>
  <c r="O16" i="23"/>
  <c r="O12" i="23"/>
  <c r="H33" i="21"/>
  <c r="F26" i="21"/>
  <c r="F24" i="21"/>
  <c r="F32" i="21"/>
  <c r="F30" i="21"/>
  <c r="F22" i="21"/>
  <c r="F20" i="21"/>
  <c r="F18" i="21"/>
  <c r="F16" i="21"/>
  <c r="F14" i="21"/>
  <c r="F12" i="21"/>
  <c r="F10" i="21"/>
  <c r="F27" i="21"/>
  <c r="F25" i="21"/>
  <c r="F23" i="21"/>
  <c r="F31" i="21"/>
  <c r="F29" i="21"/>
  <c r="F21" i="21"/>
  <c r="F19" i="21"/>
  <c r="F17" i="21"/>
  <c r="F15" i="21"/>
  <c r="F13" i="21"/>
  <c r="F11" i="21"/>
  <c r="G28" i="21"/>
  <c r="L34" i="21"/>
  <c r="M27" i="21" s="1"/>
  <c r="N33" i="21"/>
  <c r="M31" i="21"/>
  <c r="G33" i="21"/>
  <c r="H28" i="21"/>
  <c r="O33" i="21"/>
  <c r="K26" i="21"/>
  <c r="K30" i="21"/>
  <c r="K21" i="21"/>
  <c r="K13" i="21"/>
  <c r="K20" i="21"/>
  <c r="O28" i="21"/>
  <c r="N28" i="21"/>
  <c r="G31" i="23"/>
  <c r="L33" i="23"/>
  <c r="J33" i="23"/>
  <c r="J34" i="22"/>
  <c r="L28" i="23"/>
  <c r="J28" i="23"/>
  <c r="O10" i="23"/>
  <c r="G32" i="23"/>
  <c r="E34" i="22"/>
  <c r="C34" i="22"/>
  <c r="H32" i="23"/>
  <c r="C33" i="23"/>
  <c r="H33" i="23" s="1"/>
  <c r="G11" i="23"/>
  <c r="E28" i="23"/>
  <c r="E34" i="23" s="1"/>
  <c r="H12" i="23"/>
  <c r="G12" i="23"/>
  <c r="H27" i="23"/>
  <c r="G10" i="23"/>
  <c r="G30" i="23"/>
  <c r="N33" i="22"/>
  <c r="N28" i="22"/>
  <c r="H33" i="22"/>
  <c r="G33" i="22"/>
  <c r="H28" i="22"/>
  <c r="G28" i="22"/>
  <c r="O28" i="22"/>
  <c r="O33" i="22"/>
  <c r="L34" i="22"/>
  <c r="O34" i="22" s="1"/>
  <c r="C34" i="21"/>
  <c r="H34" i="21" s="1"/>
  <c r="M14" i="21" l="1"/>
  <c r="M13" i="21"/>
  <c r="M20" i="21"/>
  <c r="P20" i="21" s="1"/>
  <c r="M17" i="21"/>
  <c r="K16" i="21"/>
  <c r="K32" i="21"/>
  <c r="K17" i="21"/>
  <c r="K25" i="21"/>
  <c r="K14" i="21"/>
  <c r="K31" i="21"/>
  <c r="P31" i="21" s="1"/>
  <c r="M23" i="21"/>
  <c r="P13" i="21"/>
  <c r="N34" i="21"/>
  <c r="K12" i="21"/>
  <c r="K18" i="21"/>
  <c r="K24" i="21"/>
  <c r="K11" i="21"/>
  <c r="K15" i="21"/>
  <c r="K19" i="21"/>
  <c r="K23" i="21"/>
  <c r="P23" i="21" s="1"/>
  <c r="K27" i="21"/>
  <c r="P27" i="21" s="1"/>
  <c r="K10" i="21"/>
  <c r="K22" i="21"/>
  <c r="H34" i="22"/>
  <c r="M12" i="21"/>
  <c r="M16" i="21"/>
  <c r="M11" i="21"/>
  <c r="P11" i="21" s="1"/>
  <c r="M15" i="21"/>
  <c r="M19" i="21"/>
  <c r="P19" i="21" s="1"/>
  <c r="M29" i="21"/>
  <c r="O34" i="21"/>
  <c r="G34" i="21"/>
  <c r="M31" i="22"/>
  <c r="M29" i="22"/>
  <c r="M26" i="22"/>
  <c r="M24" i="22"/>
  <c r="M22" i="22"/>
  <c r="M20" i="22"/>
  <c r="M18" i="22"/>
  <c r="M16" i="22"/>
  <c r="M14" i="22"/>
  <c r="M12" i="22"/>
  <c r="M10" i="22"/>
  <c r="M17" i="22"/>
  <c r="M15" i="22"/>
  <c r="M13" i="22"/>
  <c r="M32" i="22"/>
  <c r="M30" i="22"/>
  <c r="M27" i="22"/>
  <c r="M25" i="22"/>
  <c r="M23" i="22"/>
  <c r="M21" i="22"/>
  <c r="M19" i="22"/>
  <c r="M11" i="22"/>
  <c r="N34" i="22"/>
  <c r="K32" i="22"/>
  <c r="K30" i="22"/>
  <c r="K26" i="22"/>
  <c r="K24" i="22"/>
  <c r="K22" i="22"/>
  <c r="K20" i="22"/>
  <c r="K18" i="22"/>
  <c r="K10" i="22"/>
  <c r="K31" i="22"/>
  <c r="K29" i="22"/>
  <c r="K27" i="22"/>
  <c r="K25" i="22"/>
  <c r="K23" i="22"/>
  <c r="K21" i="22"/>
  <c r="K19" i="22"/>
  <c r="K17" i="22"/>
  <c r="K15" i="22"/>
  <c r="K13" i="22"/>
  <c r="K11" i="22"/>
  <c r="K16" i="22"/>
  <c r="K14" i="22"/>
  <c r="K12" i="22"/>
  <c r="G34" i="22"/>
  <c r="M32" i="21"/>
  <c r="M18" i="21"/>
  <c r="P15" i="21"/>
  <c r="M21" i="21"/>
  <c r="P21" i="21" s="1"/>
  <c r="M25" i="21"/>
  <c r="M30" i="21"/>
  <c r="P30" i="21" s="1"/>
  <c r="M10" i="21"/>
  <c r="M22" i="21"/>
  <c r="P22" i="21" s="1"/>
  <c r="M24" i="21"/>
  <c r="M26" i="21"/>
  <c r="P26" i="21" s="1"/>
  <c r="N28" i="23"/>
  <c r="F32" i="23"/>
  <c r="F30" i="23"/>
  <c r="F31" i="23"/>
  <c r="F29" i="23"/>
  <c r="F25" i="23"/>
  <c r="F21" i="23"/>
  <c r="F17" i="23"/>
  <c r="F13" i="23"/>
  <c r="F10" i="23"/>
  <c r="F24" i="23"/>
  <c r="F20" i="23"/>
  <c r="F16" i="23"/>
  <c r="F12" i="23"/>
  <c r="F27" i="23"/>
  <c r="F23" i="23"/>
  <c r="F19" i="23"/>
  <c r="F15" i="23"/>
  <c r="F11" i="23"/>
  <c r="F26" i="23"/>
  <c r="F22" i="23"/>
  <c r="F18" i="23"/>
  <c r="F14" i="23"/>
  <c r="F28" i="21"/>
  <c r="G28" i="23"/>
  <c r="F33" i="21"/>
  <c r="O28" i="23"/>
  <c r="P14" i="21"/>
  <c r="L34" i="23"/>
  <c r="D31" i="21"/>
  <c r="I31" i="21" s="1"/>
  <c r="D29" i="21"/>
  <c r="D26" i="21"/>
  <c r="I26" i="21" s="1"/>
  <c r="D24" i="21"/>
  <c r="I24" i="21" s="1"/>
  <c r="D22" i="21"/>
  <c r="I22" i="21" s="1"/>
  <c r="D18" i="21"/>
  <c r="I18" i="21" s="1"/>
  <c r="D14" i="21"/>
  <c r="I14" i="21" s="1"/>
  <c r="D32" i="21"/>
  <c r="I32" i="21" s="1"/>
  <c r="D30" i="21"/>
  <c r="I30" i="21" s="1"/>
  <c r="D27" i="21"/>
  <c r="I27" i="21" s="1"/>
  <c r="D25" i="21"/>
  <c r="I25" i="21" s="1"/>
  <c r="D23" i="21"/>
  <c r="I23" i="21" s="1"/>
  <c r="D21" i="21"/>
  <c r="I21" i="21" s="1"/>
  <c r="D19" i="21"/>
  <c r="I19" i="21" s="1"/>
  <c r="D17" i="21"/>
  <c r="I17" i="21" s="1"/>
  <c r="D15" i="21"/>
  <c r="I15" i="21" s="1"/>
  <c r="D13" i="21"/>
  <c r="I13" i="21" s="1"/>
  <c r="D11" i="21"/>
  <c r="I11" i="21" s="1"/>
  <c r="D20" i="21"/>
  <c r="I20" i="21" s="1"/>
  <c r="D16" i="21"/>
  <c r="I16" i="21" s="1"/>
  <c r="D12" i="21"/>
  <c r="I12" i="21" s="1"/>
  <c r="D10" i="21"/>
  <c r="K28" i="21"/>
  <c r="P29" i="21"/>
  <c r="F32" i="22"/>
  <c r="F30" i="22"/>
  <c r="F26" i="22"/>
  <c r="F24" i="22"/>
  <c r="F22" i="22"/>
  <c r="F20" i="22"/>
  <c r="F18" i="22"/>
  <c r="F16" i="22"/>
  <c r="F14" i="22"/>
  <c r="F12" i="22"/>
  <c r="F10" i="22"/>
  <c r="F21" i="22"/>
  <c r="F19" i="22"/>
  <c r="F17" i="22"/>
  <c r="F13" i="22"/>
  <c r="F31" i="22"/>
  <c r="F29" i="22"/>
  <c r="F27" i="22"/>
  <c r="F25" i="22"/>
  <c r="F23" i="22"/>
  <c r="F15" i="22"/>
  <c r="F11" i="22"/>
  <c r="D31" i="22"/>
  <c r="D29" i="22"/>
  <c r="D27" i="22"/>
  <c r="D25" i="22"/>
  <c r="D23" i="22"/>
  <c r="D21" i="22"/>
  <c r="I21" i="22" s="1"/>
  <c r="D19" i="22"/>
  <c r="I19" i="22" s="1"/>
  <c r="D17" i="22"/>
  <c r="I17" i="22" s="1"/>
  <c r="D15" i="22"/>
  <c r="D11" i="22"/>
  <c r="I11" i="22" s="1"/>
  <c r="D32" i="22"/>
  <c r="I32" i="22" s="1"/>
  <c r="D30" i="22"/>
  <c r="I30" i="22" s="1"/>
  <c r="D26" i="22"/>
  <c r="I26" i="22" s="1"/>
  <c r="D24" i="22"/>
  <c r="I24" i="22" s="1"/>
  <c r="D22" i="22"/>
  <c r="D20" i="22"/>
  <c r="I20" i="22" s="1"/>
  <c r="D18" i="22"/>
  <c r="I18" i="22" s="1"/>
  <c r="D16" i="22"/>
  <c r="I16" i="22" s="1"/>
  <c r="D14" i="22"/>
  <c r="I14" i="22" s="1"/>
  <c r="D12" i="22"/>
  <c r="I12" i="22" s="1"/>
  <c r="D10" i="22"/>
  <c r="I10" i="22" s="1"/>
  <c r="D13" i="22"/>
  <c r="G33" i="23"/>
  <c r="N33" i="23"/>
  <c r="O33" i="23"/>
  <c r="J34" i="23"/>
  <c r="I15" i="22"/>
  <c r="C34" i="23"/>
  <c r="H34" i="23" s="1"/>
  <c r="H28" i="23"/>
  <c r="P26" i="22"/>
  <c r="P18" i="22" l="1"/>
  <c r="P12" i="21"/>
  <c r="K33" i="21"/>
  <c r="P24" i="21"/>
  <c r="P10" i="21"/>
  <c r="P25" i="21"/>
  <c r="P32" i="21"/>
  <c r="P12" i="22"/>
  <c r="I31" i="22"/>
  <c r="P17" i="21"/>
  <c r="I22" i="22"/>
  <c r="P16" i="21"/>
  <c r="K33" i="22"/>
  <c r="P32" i="22"/>
  <c r="P22" i="22"/>
  <c r="M28" i="21"/>
  <c r="P28" i="21" s="1"/>
  <c r="M33" i="21"/>
  <c r="P18" i="21"/>
  <c r="O34" i="23"/>
  <c r="P19" i="22"/>
  <c r="P23" i="22"/>
  <c r="P27" i="22"/>
  <c r="P31" i="22"/>
  <c r="P11" i="22"/>
  <c r="P21" i="22"/>
  <c r="P16" i="22"/>
  <c r="P24" i="22"/>
  <c r="I13" i="22"/>
  <c r="P13" i="22"/>
  <c r="P17" i="22"/>
  <c r="P25" i="22"/>
  <c r="P20" i="22"/>
  <c r="P30" i="22"/>
  <c r="K28" i="22"/>
  <c r="K34" i="22" s="1"/>
  <c r="I25" i="22"/>
  <c r="I29" i="22"/>
  <c r="N34" i="23"/>
  <c r="G34" i="23"/>
  <c r="F34" i="21"/>
  <c r="F33" i="23"/>
  <c r="F28" i="23"/>
  <c r="M31" i="23"/>
  <c r="M29" i="23"/>
  <c r="M32" i="23"/>
  <c r="M30" i="23"/>
  <c r="M27" i="23"/>
  <c r="M23" i="23"/>
  <c r="M19" i="23"/>
  <c r="M15" i="23"/>
  <c r="M11" i="23"/>
  <c r="M26" i="23"/>
  <c r="M22" i="23"/>
  <c r="M18" i="23"/>
  <c r="M14" i="23"/>
  <c r="M25" i="23"/>
  <c r="M21" i="23"/>
  <c r="M17" i="23"/>
  <c r="M13" i="23"/>
  <c r="M10" i="23"/>
  <c r="M24" i="23"/>
  <c r="M20" i="23"/>
  <c r="M16" i="23"/>
  <c r="M12" i="23"/>
  <c r="I10" i="21"/>
  <c r="D28" i="21"/>
  <c r="I28" i="21" s="1"/>
  <c r="D33" i="21"/>
  <c r="I33" i="21" s="1"/>
  <c r="I29" i="21"/>
  <c r="K32" i="23"/>
  <c r="P32" i="23" s="1"/>
  <c r="K30" i="23"/>
  <c r="P30" i="23" s="1"/>
  <c r="K31" i="23"/>
  <c r="P31" i="23" s="1"/>
  <c r="K29" i="23"/>
  <c r="K10" i="23"/>
  <c r="K25" i="23"/>
  <c r="P25" i="23" s="1"/>
  <c r="K21" i="23"/>
  <c r="P21" i="23" s="1"/>
  <c r="K17" i="23"/>
  <c r="P17" i="23" s="1"/>
  <c r="K13" i="23"/>
  <c r="P13" i="23" s="1"/>
  <c r="K26" i="23"/>
  <c r="K22" i="23"/>
  <c r="P22" i="23" s="1"/>
  <c r="K18" i="23"/>
  <c r="P18" i="23" s="1"/>
  <c r="K14" i="23"/>
  <c r="P14" i="23" s="1"/>
  <c r="K27" i="23"/>
  <c r="K23" i="23"/>
  <c r="K19" i="23"/>
  <c r="K15" i="23"/>
  <c r="K11" i="23"/>
  <c r="K24" i="23"/>
  <c r="P24" i="23" s="1"/>
  <c r="K20" i="23"/>
  <c r="P20" i="23" s="1"/>
  <c r="K16" i="23"/>
  <c r="P16" i="23" s="1"/>
  <c r="K12" i="23"/>
  <c r="K34" i="21"/>
  <c r="P33" i="21"/>
  <c r="D31" i="23"/>
  <c r="I31" i="23" s="1"/>
  <c r="D29" i="23"/>
  <c r="D27" i="23"/>
  <c r="I27" i="23" s="1"/>
  <c r="D25" i="23"/>
  <c r="I25" i="23" s="1"/>
  <c r="D23" i="23"/>
  <c r="I23" i="23" s="1"/>
  <c r="D21" i="23"/>
  <c r="I21" i="23" s="1"/>
  <c r="D19" i="23"/>
  <c r="I19" i="23" s="1"/>
  <c r="D17" i="23"/>
  <c r="I17" i="23" s="1"/>
  <c r="D15" i="23"/>
  <c r="I15" i="23" s="1"/>
  <c r="D13" i="23"/>
  <c r="I13" i="23" s="1"/>
  <c r="D32" i="23"/>
  <c r="I32" i="23" s="1"/>
  <c r="D30" i="23"/>
  <c r="I30" i="23" s="1"/>
  <c r="D26" i="23"/>
  <c r="I26" i="23" s="1"/>
  <c r="D24" i="23"/>
  <c r="I24" i="23" s="1"/>
  <c r="D22" i="23"/>
  <c r="I22" i="23" s="1"/>
  <c r="D20" i="23"/>
  <c r="I20" i="23" s="1"/>
  <c r="D18" i="23"/>
  <c r="I18" i="23" s="1"/>
  <c r="D16" i="23"/>
  <c r="I16" i="23" s="1"/>
  <c r="D14" i="23"/>
  <c r="I14" i="23" s="1"/>
  <c r="D12" i="23"/>
  <c r="I12" i="23" s="1"/>
  <c r="D10" i="23"/>
  <c r="D11" i="23"/>
  <c r="I11" i="23" s="1"/>
  <c r="I23" i="22"/>
  <c r="I27" i="22"/>
  <c r="F33" i="22"/>
  <c r="F28" i="22"/>
  <c r="D33" i="22"/>
  <c r="D28" i="22"/>
  <c r="P14" i="22"/>
  <c r="P15" i="22"/>
  <c r="M28" i="22"/>
  <c r="P10" i="22"/>
  <c r="P29" i="22"/>
  <c r="M33" i="22"/>
  <c r="P33" i="22" s="1"/>
  <c r="M34" i="21" l="1"/>
  <c r="P34" i="21" s="1"/>
  <c r="M34" i="22"/>
  <c r="P34" i="22" s="1"/>
  <c r="I33" i="22"/>
  <c r="P29" i="23"/>
  <c r="P15" i="23"/>
  <c r="P10" i="23"/>
  <c r="P11" i="23"/>
  <c r="P19" i="23"/>
  <c r="P27" i="23"/>
  <c r="P12" i="23"/>
  <c r="P26" i="23"/>
  <c r="P23" i="23"/>
  <c r="M33" i="23"/>
  <c r="M28" i="23"/>
  <c r="K28" i="23"/>
  <c r="D34" i="21"/>
  <c r="I34" i="21" s="1"/>
  <c r="D28" i="23"/>
  <c r="K33" i="23"/>
  <c r="D33" i="23"/>
  <c r="I33" i="23" s="1"/>
  <c r="D34" i="22"/>
  <c r="F34" i="22"/>
  <c r="F34" i="23"/>
  <c r="I28" i="22"/>
  <c r="I29" i="23"/>
  <c r="I10" i="23"/>
  <c r="P28" i="22"/>
  <c r="I34" i="22" l="1"/>
  <c r="P33" i="23"/>
  <c r="M34" i="23"/>
  <c r="K34" i="23"/>
  <c r="P28" i="23"/>
  <c r="D34" i="23"/>
  <c r="I34" i="23" s="1"/>
  <c r="I28" i="23"/>
  <c r="P34" i="23" l="1"/>
</calcChain>
</file>

<file path=xl/sharedStrings.xml><?xml version="1.0" encoding="utf-8"?>
<sst xmlns="http://schemas.openxmlformats.org/spreadsheetml/2006/main" count="409" uniqueCount="74">
  <si>
    <t>Šifra</t>
  </si>
  <si>
    <t>Broj isplaćenih šteta</t>
  </si>
  <si>
    <t>Vrijednost isplaćenih šteta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</si>
  <si>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</si>
  <si>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</si>
  <si>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</si>
  <si>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</si>
  <si>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</si>
  <si>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</si>
  <si>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</si>
  <si>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</si>
  <si>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</si>
  <si>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</si>
  <si>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</si>
  <si>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</si>
  <si>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</si>
  <si>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</si>
  <si>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</si>
  <si>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</si>
  <si>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</si>
  <si>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</si>
  <si>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</si>
  <si>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</si>
  <si>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</si>
  <si>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</si>
  <si>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</si>
  <si>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</si>
  <si>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</si>
  <si>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</si>
  <si>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</si>
  <si>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</si>
  <si>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Promjena u broju isplaćenih šteta</t>
  </si>
  <si>
    <t xml:space="preserve">Promjena udjela </t>
  </si>
  <si>
    <t>Vrsta osiguranja</t>
  </si>
  <si>
    <t>01-18</t>
  </si>
  <si>
    <t xml:space="preserve">Vrijednost isplaćenih šteta </t>
  </si>
  <si>
    <t xml:space="preserve">Promjena iznosa isplaćenih šteta 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</si>
  <si>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</si>
  <si>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</si>
  <si>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</si>
  <si>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</si>
  <si>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</si>
  <si>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</si>
  <si>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</si>
  <si>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</si>
  <si>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</si>
  <si>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</si>
  <si>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</si>
  <si>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</si>
  <si>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</si>
  <si>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</si>
  <si>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</si>
  <si>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</si>
  <si>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</si>
  <si>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</si>
  <si>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</si>
  <si>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BROJ I VRIJEDNOST ISPLAĆENIH ŠTETA PO VRSTAMA OSIGURANJA U BOSNI I HERCEGOVINI</t>
  </si>
  <si>
    <t>(%)</t>
  </si>
  <si>
    <t>BROJ I VRIJEDNOST ISPLAĆENIH ŠTETA PO VRSTAMA OSIGURANJA DRUŠTAVA SA SJEDIŠTEM U FEDERACIJI BOSNE I HERCEGOVINE</t>
  </si>
  <si>
    <t>BROJ I VRIJEDNOST ISPLAĆENIH ŠTETA PO VRSTAMA OSIGURANJA DRUŠTAVA SA SJEDIŠTEM U REPUBLICI SRPSKOJ</t>
  </si>
  <si>
    <t>I-III-2017</t>
  </si>
  <si>
    <t>I-III-2018</t>
  </si>
  <si>
    <t>Relativno
(%)</t>
  </si>
  <si>
    <t xml:space="preserve"> Apsolutno
(KM)</t>
  </si>
  <si>
    <t>Apsolutno
(broj)</t>
  </si>
  <si>
    <t>BROJ I VRIJEDNOST ISPLAĆENIH ŠTETA PO VRSTAMA OSIGURANJA U FEDERACIJI BOSNE I HERCEGOVINE*</t>
  </si>
  <si>
    <t>BROJ I VRIJEDNOST ISPLAĆENIH ŠTETA PO VRSTAMA OSIGURANJA U REPUBLICI SRPSKOJ*</t>
  </si>
  <si>
    <t>*Društva iz Federacije Bosne i Hercegovine i podružnice društava iz Republike Srpske</t>
  </si>
  <si>
    <t>*Društva iz Federacije Bosne i Hercegovine i podružnice društava u Republici Srpskoj</t>
  </si>
  <si>
    <t>*Društva iz Republike Srpske i podružnica društava iz Federacije Bosne i Hercegovine</t>
  </si>
  <si>
    <t>*Društva iz Republike Srpske i podružnice društava u Federaciji Bosne i Hercegovine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</si>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</sst>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\+#,##0.00_ ;\-#,##0.00\ "/>
    <numFmt numFmtId="165" formatCode="\+#,##0.00;\-#,##0.0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0" fillId="0" borderId="0" xfId="0" applyFill="1"/>
    <xf numFmtId="4" fontId="4" fillId="0" borderId="0" xfId="0" applyNumberFormat="1" applyFont="1" applyBorder="1" applyAlignment="1">
      <alignment horizontal="right" vertical="center"/>
    </xf>
    <xf numFmtId="0" fontId="0" fillId="0" borderId="0" xfId="0" applyBorder="1"/>
    <xf numFmtId="4" fontId="4" fillId="0" borderId="0" xfId="0" applyNumberFormat="1" applyFont="1" applyBorder="1"/>
    <xf numFmtId="165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164" fontId="4" fillId="2" borderId="2" xfId="6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164" fontId="5" fillId="3" borderId="6" xfId="6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/>
    <xf numFmtId="0" fontId="0" fillId="0" borderId="0" xfId="0" applyAlignment="1">
      <alignment vertical="center"/>
    </xf>
    <xf numFmtId="164" fontId="4" fillId="2" borderId="4" xfId="6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164" fontId="9" fillId="2" borderId="1" xfId="6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/>
    <xf numFmtId="4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horizontal="right" vertical="center"/>
    </xf>
    <xf numFmtId="164" fontId="9" fillId="2" borderId="2" xfId="6" applyNumberFormat="1" applyFont="1" applyFill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2" borderId="0" xfId="0" applyNumberFormat="1" applyFont="1" applyFill="1" applyBorder="1" applyAlignment="1">
      <alignment horizontal="right" vertical="center"/>
    </xf>
    <xf numFmtId="164" fontId="10" fillId="3" borderId="6" xfId="6" applyNumberFormat="1" applyFont="1" applyFill="1" applyBorder="1" applyAlignment="1">
      <alignment horizontal="right" vertical="center"/>
    </xf>
    <xf numFmtId="4" fontId="10" fillId="3" borderId="6" xfId="0" applyNumberFormat="1" applyFont="1" applyFill="1" applyBorder="1" applyAlignment="1">
      <alignment horizontal="right" vertical="center"/>
    </xf>
    <xf numFmtId="3" fontId="10" fillId="3" borderId="6" xfId="0" applyNumberFormat="1" applyFont="1" applyFill="1" applyBorder="1" applyAlignment="1">
      <alignment horizontal="right" vertical="center"/>
    </xf>
    <xf numFmtId="165" fontId="9" fillId="0" borderId="1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Border="1" applyAlignment="1">
      <alignment horizontal="right" vertical="center" wrapText="1"/>
    </xf>
    <xf numFmtId="164" fontId="9" fillId="2" borderId="4" xfId="6" applyNumberFormat="1" applyFont="1" applyFill="1" applyBorder="1" applyAlignment="1">
      <alignment horizontal="right" vertical="center"/>
    </xf>
    <xf numFmtId="164" fontId="9" fillId="2" borderId="1" xfId="6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 wrapText="1"/>
    </xf>
    <xf numFmtId="1" fontId="10" fillId="3" borderId="6" xfId="0" applyNumberFormat="1" applyFont="1" applyFill="1" applyBorder="1" applyAlignment="1">
      <alignment horizontal="right" vertical="center"/>
    </xf>
    <xf numFmtId="164" fontId="9" fillId="2" borderId="0" xfId="6" applyNumberFormat="1" applyFont="1" applyFill="1" applyBorder="1" applyAlignment="1">
      <alignment horizontal="right" vertical="center"/>
    </xf>
    <xf numFmtId="164" fontId="9" fillId="0" borderId="0" xfId="6" applyNumberFormat="1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center"/>
    </xf>
    <xf numFmtId="164" fontId="10" fillId="3" borderId="6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 wrapText="1"/>
    </xf>
    <xf numFmtId="165" fontId="9" fillId="2" borderId="4" xfId="0" applyNumberFormat="1" applyFont="1" applyFill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5" fontId="9" fillId="2" borderId="1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vertical="center"/>
    </xf>
    <xf numFmtId="164" fontId="4" fillId="2" borderId="2" xfId="6" applyNumberFormat="1" applyFont="1" applyFill="1" applyBorder="1" applyAlignment="1">
      <alignment vertical="center"/>
    </xf>
    <xf numFmtId="4" fontId="4" fillId="2" borderId="2" xfId="0" applyNumberFormat="1" applyFont="1" applyFill="1" applyBorder="1"/>
    <xf numFmtId="4" fontId="4" fillId="2" borderId="0" xfId="0" applyNumberFormat="1" applyFont="1" applyFill="1" applyBorder="1"/>
    <xf numFmtId="164" fontId="4" fillId="2" borderId="0" xfId="0" applyNumberFormat="1" applyFont="1" applyFill="1" applyBorder="1"/>
    <xf numFmtId="164" fontId="9" fillId="0" borderId="1" xfId="0" applyNumberFormat="1" applyFont="1" applyBorder="1" applyAlignment="1">
      <alignment vertical="center" wrapText="1"/>
    </xf>
    <xf numFmtId="164" fontId="9" fillId="2" borderId="4" xfId="0" applyNumberFormat="1" applyFont="1" applyFill="1" applyBorder="1"/>
    <xf numFmtId="164" fontId="9" fillId="0" borderId="1" xfId="0" applyNumberFormat="1" applyFont="1" applyBorder="1"/>
    <xf numFmtId="164" fontId="9" fillId="2" borderId="1" xfId="0" applyNumberFormat="1" applyFont="1" applyFill="1" applyBorder="1"/>
    <xf numFmtId="4" fontId="0" fillId="0" borderId="0" xfId="0" applyNumberFormat="1"/>
    <xf numFmtId="4" fontId="4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 wrapText="1"/>
    </xf>
    <xf numFmtId="0" fontId="9" fillId="2" borderId="0" xfId="0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 wrapText="1"/>
    </xf>
    <xf numFmtId="1" fontId="5" fillId="3" borderId="6" xfId="0" applyNumberFormat="1" applyFont="1" applyFill="1" applyBorder="1" applyAlignment="1">
      <alignment horizontal="right" vertical="center"/>
    </xf>
    <xf numFmtId="164" fontId="4" fillId="2" borderId="4" xfId="6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horizontal="right" vertical="center"/>
    </xf>
    <xf numFmtId="164" fontId="9" fillId="2" borderId="4" xfId="0" applyNumberFormat="1" applyFont="1" applyFill="1" applyBorder="1" applyAlignment="1">
      <alignment vertical="center"/>
    </xf>
    <xf numFmtId="164" fontId="9" fillId="0" borderId="1" xfId="0" applyNumberFormat="1" applyFont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8" fillId="2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vertical="center" wrapText="1"/>
    </xf>
    <xf numFmtId="4" fontId="5" fillId="3" borderId="6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164" fontId="5" fillId="3" borderId="6" xfId="6" applyNumberFormat="1" applyFont="1" applyFill="1" applyBorder="1" applyAlignment="1">
      <alignment vertical="center"/>
    </xf>
    <xf numFmtId="164" fontId="10" fillId="3" borderId="6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164" fontId="9" fillId="2" borderId="4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4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3" fontId="4" fillId="0" borderId="0" xfId="0" applyNumberFormat="1" applyFont="1"/>
    <xf numFmtId="164" fontId="10" fillId="3" borderId="7" xfId="0" applyNumberFormat="1" applyFont="1" applyFill="1" applyBorder="1" applyAlignment="1">
      <alignment horizontal="right" vertical="center"/>
    </xf>
    <xf numFmtId="164" fontId="10" fillId="3" borderId="7" xfId="0" applyNumberFormat="1" applyFont="1" applyFill="1" applyBorder="1" applyAlignment="1">
      <alignment vertical="center"/>
    </xf>
    <xf numFmtId="0" fontId="8" fillId="2" borderId="22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</cellXfs>
  <cellStyles count="13">
    <cellStyle name="Comma" xfId="6" builtinId="3"/>
    <cellStyle name="Normal" xfId="0" builtinId="0"/>
    <cellStyle name="Normal 2" xfId="10"/>
    <cellStyle name="Normal 6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abSelected="1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.85546875" customWidth="1"/>
    <col min="2" max="2" width="35.5703125" customWidth="1"/>
    <col min="3" max="3" width="10.7109375" customWidth="1"/>
    <col min="4" max="4" width="13" bestFit="1" customWidth="1"/>
    <col min="5" max="5" width="12" customWidth="1"/>
    <col min="6" max="6" width="9.85546875" customWidth="1"/>
    <col min="7" max="7" width="11.5703125" bestFit="1" customWidth="1"/>
    <col min="8" max="8" width="12.42578125" bestFit="1" customWidth="1"/>
    <col min="9" max="9" width="12.28515625" style="1" customWidth="1"/>
    <col min="10" max="10" width="15" customWidth="1"/>
    <col min="11" max="11" width="9.28515625" customWidth="1"/>
    <col min="12" max="12" width="15.85546875" customWidth="1"/>
    <col min="13" max="13" width="8.85546875" customWidth="1"/>
    <col min="14" max="14" width="15.42578125" customWidth="1"/>
    <col min="15" max="15" width="11.28515625" customWidth="1"/>
    <col min="16" max="16" width="10.28515625" customWidth="1"/>
  </cols>
  <sheetData>
    <row r="1" spans="1:18" x14ac:dyDescent="0.25">
      <c r="B1" s="84"/>
    </row>
    <row r="3" spans="1:18" x14ac:dyDescent="0.25">
      <c r="E3" s="10" t="s">
        <v>56</v>
      </c>
      <c r="F3" s="17"/>
      <c r="G3" s="17"/>
      <c r="H3" s="17"/>
      <c r="I3" s="18"/>
      <c r="J3" s="17"/>
      <c r="K3" s="17"/>
      <c r="L3" s="17"/>
      <c r="M3" s="17"/>
    </row>
    <row r="4" spans="1:18" x14ac:dyDescent="0.25">
      <c r="D4" s="8"/>
      <c r="E4" s="24"/>
      <c r="F4" s="8"/>
      <c r="G4" s="8"/>
      <c r="H4" s="8"/>
      <c r="I4" s="8"/>
      <c r="J4" s="8"/>
      <c r="K4" s="8"/>
      <c r="L4" s="8"/>
      <c r="M4" s="8"/>
      <c r="N4" s="8"/>
    </row>
    <row r="5" spans="1:18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8" ht="18" customHeight="1" x14ac:dyDescent="0.25">
      <c r="A7" s="122" t="s">
        <v>0</v>
      </c>
      <c r="B7" s="128" t="s">
        <v>33</v>
      </c>
      <c r="C7" s="125" t="s">
        <v>1</v>
      </c>
      <c r="D7" s="125"/>
      <c r="E7" s="125"/>
      <c r="F7" s="125"/>
      <c r="G7" s="125"/>
      <c r="H7" s="125"/>
      <c r="I7" s="125"/>
      <c r="J7" s="125" t="s">
        <v>35</v>
      </c>
      <c r="K7" s="125"/>
      <c r="L7" s="125"/>
      <c r="M7" s="125"/>
      <c r="N7" s="125"/>
      <c r="O7" s="125"/>
      <c r="P7" s="126"/>
    </row>
    <row r="8" spans="1:18" ht="38.25" customHeight="1" x14ac:dyDescent="0.25">
      <c r="A8" s="123"/>
      <c r="B8" s="129"/>
      <c r="C8" s="29" t="s">
        <v>1</v>
      </c>
      <c r="D8" s="29" t="s">
        <v>55</v>
      </c>
      <c r="E8" s="29" t="s">
        <v>1</v>
      </c>
      <c r="F8" s="29" t="s">
        <v>55</v>
      </c>
      <c r="G8" s="127" t="s">
        <v>31</v>
      </c>
      <c r="H8" s="127"/>
      <c r="I8" s="29" t="s">
        <v>32</v>
      </c>
      <c r="J8" s="29" t="s">
        <v>35</v>
      </c>
      <c r="K8" s="29" t="s">
        <v>55</v>
      </c>
      <c r="L8" s="29" t="s">
        <v>2</v>
      </c>
      <c r="M8" s="29" t="s">
        <v>55</v>
      </c>
      <c r="N8" s="127" t="s">
        <v>36</v>
      </c>
      <c r="O8" s="127"/>
      <c r="P8" s="20" t="s">
        <v>32</v>
      </c>
    </row>
    <row r="9" spans="1:18" ht="31.5" customHeight="1" thickBot="1" x14ac:dyDescent="0.3">
      <c r="A9" s="124"/>
      <c r="B9" s="130"/>
      <c r="C9" s="21" t="s">
        <v>60</v>
      </c>
      <c r="D9" s="21" t="s">
        <v>57</v>
      </c>
      <c r="E9" s="21" t="s">
        <v>61</v>
      </c>
      <c r="F9" s="21" t="s">
        <v>57</v>
      </c>
      <c r="G9" s="121" t="s">
        <v>64</v>
      </c>
      <c r="H9" s="121" t="s">
        <v>62</v>
      </c>
      <c r="I9" s="21" t="s">
        <v>57</v>
      </c>
      <c r="J9" s="21" t="s">
        <v>60</v>
      </c>
      <c r="K9" s="21" t="s">
        <v>57</v>
      </c>
      <c r="L9" s="21" t="s">
        <v>61</v>
      </c>
      <c r="M9" s="21" t="s">
        <v>57</v>
      </c>
      <c r="N9" s="121" t="s">
        <v>63</v>
      </c>
      <c r="O9" s="121" t="s">
        <v>62</v>
      </c>
      <c r="P9" s="19" t="s">
        <v>57</v>
      </c>
    </row>
    <row r="10" spans="1:18" x14ac:dyDescent="0.25">
      <c r="A10" s="104" t="s">
        <v>3</v>
      </c>
      <c r="B10" s="23" t="s">
        <v>40</v>
      </c>
      <c r="C10" s="2">
        <f>FBiH!C10+RS!C10</f>
        <v>4035</v>
      </c>
      <c r="D10" s="86">
        <f t="shared" ref="D10:D27" si="0">C10/C$34*100</f>
        <v>13.368452440115297</v>
      </c>
      <c r="E10" s="2">
        <f>FBiH!E10+RS!E10</f>
        <v>4412</v>
      </c>
      <c r="F10" s="86">
        <f t="shared" ref="F10:F27" si="1">E10/E$34*100</f>
        <v>14.575487281136439</v>
      </c>
      <c r="G10" s="80">
        <f>E10-C10</f>
        <v>377</v>
      </c>
      <c r="H10" s="5">
        <f>IFERROR((E10-C10)/C10*100, "-")</f>
        <v>9.3432465923172234</v>
      </c>
      <c r="I10" s="45">
        <f>F10-D10</f>
        <v>1.2070348410211427</v>
      </c>
      <c r="J10" s="2">
        <f>FBiH!J10+RS!J10</f>
        <v>4588659.2099000001</v>
      </c>
      <c r="K10" s="89">
        <f t="shared" ref="K10:K27" si="2">J10/J$34*100</f>
        <v>7.678518474783397</v>
      </c>
      <c r="L10" s="2">
        <f>FBiH!L10+RS!L10</f>
        <v>5451235.4199999999</v>
      </c>
      <c r="M10" s="89">
        <f t="shared" ref="M10:M27" si="3">L10/L$34*100</f>
        <v>8.0964259032582397</v>
      </c>
      <c r="N10" s="63">
        <f>L10-J10</f>
        <v>862576.21009999979</v>
      </c>
      <c r="O10" s="5">
        <f>IFERROR((L10-J10)/J10*100, "-")</f>
        <v>18.798001129371247</v>
      </c>
      <c r="P10" s="68">
        <f>M10-K10</f>
        <v>0.41790742847484275</v>
      </c>
    </row>
    <row r="11" spans="1:18" ht="20.25" customHeight="1" x14ac:dyDescent="0.25">
      <c r="A11" s="105" t="s">
        <v>4</v>
      </c>
      <c r="B11" s="23" t="s">
        <v>41</v>
      </c>
      <c r="C11" s="2">
        <f>FBiH!C11+RS!C11</f>
        <v>3442</v>
      </c>
      <c r="D11" s="86">
        <f t="shared" si="0"/>
        <v>11.403770334294139</v>
      </c>
      <c r="E11" s="2">
        <f>FBiH!E11+RS!E11</f>
        <v>4002</v>
      </c>
      <c r="F11" s="86">
        <f t="shared" si="1"/>
        <v>13.221010901883052</v>
      </c>
      <c r="G11" s="80">
        <f t="shared" ref="G11:G26" si="4">E11-C11</f>
        <v>560</v>
      </c>
      <c r="H11" s="5">
        <f t="shared" ref="H11:H32" si="5">IFERROR((E11-C11)/C11*100, "-")</f>
        <v>16.269610691458457</v>
      </c>
      <c r="I11" s="45">
        <f t="shared" ref="I11:I32" si="6">F11-D11</f>
        <v>1.8172405675889127</v>
      </c>
      <c r="J11" s="2">
        <f>FBiH!J11+RS!J11</f>
        <v>736426.35690000001</v>
      </c>
      <c r="K11" s="89">
        <f t="shared" si="2"/>
        <v>1.2323127798582612</v>
      </c>
      <c r="L11" s="2">
        <f>FBiH!L11+RS!L11</f>
        <v>820496.80770000035</v>
      </c>
      <c r="M11" s="89">
        <f t="shared" si="3"/>
        <v>1.2186396469009915</v>
      </c>
      <c r="N11" s="63">
        <f t="shared" ref="N11:N26" si="7">L11-J11</f>
        <v>84070.450800000341</v>
      </c>
      <c r="O11" s="5">
        <f t="shared" ref="O11:O27" si="8">IFERROR((L11-J11)/J11*100, "-")</f>
        <v>11.41600243015424</v>
      </c>
      <c r="P11" s="68">
        <f>M11-K11</f>
        <v>-1.3673132957269685E-2</v>
      </c>
      <c r="R11" s="3"/>
    </row>
    <row r="12" spans="1:18" x14ac:dyDescent="0.25">
      <c r="A12" s="105" t="s">
        <v>5</v>
      </c>
      <c r="B12" s="23" t="s">
        <v>42</v>
      </c>
      <c r="C12" s="2">
        <f>FBiH!C12+RS!C12</f>
        <v>5318</v>
      </c>
      <c r="D12" s="86">
        <f t="shared" si="0"/>
        <v>17.619189610045392</v>
      </c>
      <c r="E12" s="2">
        <f>FBiH!E12+RS!E12</f>
        <v>5959</v>
      </c>
      <c r="F12" s="86">
        <f t="shared" si="1"/>
        <v>19.686157912124216</v>
      </c>
      <c r="G12" s="80">
        <f t="shared" si="4"/>
        <v>641</v>
      </c>
      <c r="H12" s="5">
        <f t="shared" si="5"/>
        <v>12.053403535163595</v>
      </c>
      <c r="I12" s="45">
        <f t="shared" si="6"/>
        <v>2.0669683020788234</v>
      </c>
      <c r="J12" s="2">
        <f>FBiH!J12+RS!J12</f>
        <v>10589843.356900001</v>
      </c>
      <c r="K12" s="89">
        <f t="shared" si="2"/>
        <v>17.720711898932006</v>
      </c>
      <c r="L12" s="2">
        <f>FBiH!L12+RS!L12</f>
        <v>11072176.936000001</v>
      </c>
      <c r="M12" s="89">
        <f t="shared" si="3"/>
        <v>16.444907116135678</v>
      </c>
      <c r="N12" s="63">
        <f t="shared" si="7"/>
        <v>482333.57909999974</v>
      </c>
      <c r="O12" s="5">
        <f t="shared" si="8"/>
        <v>4.5546809602781018</v>
      </c>
      <c r="P12" s="68">
        <f t="shared" ref="P12:P27" si="9">M12-K12</f>
        <v>-1.2758047827963281</v>
      </c>
    </row>
    <row r="13" spans="1:18" ht="19.5" customHeight="1" x14ac:dyDescent="0.25">
      <c r="A13" s="105" t="s">
        <v>6</v>
      </c>
      <c r="B13" s="23" t="s">
        <v>43</v>
      </c>
      <c r="C13" s="2">
        <f>FBiH!C13+RS!C13</f>
        <v>0</v>
      </c>
      <c r="D13" s="86">
        <f t="shared" si="0"/>
        <v>0</v>
      </c>
      <c r="E13" s="2">
        <f>FBiH!E13+RS!E13</f>
        <v>0</v>
      </c>
      <c r="F13" s="86">
        <f t="shared" si="1"/>
        <v>0</v>
      </c>
      <c r="G13" s="80">
        <f t="shared" si="4"/>
        <v>0</v>
      </c>
      <c r="H13" s="5" t="str">
        <f t="shared" si="5"/>
        <v>-</v>
      </c>
      <c r="I13" s="45">
        <f t="shared" si="6"/>
        <v>0</v>
      </c>
      <c r="J13" s="2">
        <f>FBiH!J13+RS!J13</f>
        <v>0</v>
      </c>
      <c r="K13" s="89">
        <f t="shared" si="2"/>
        <v>0</v>
      </c>
      <c r="L13" s="2">
        <f>FBiH!L13+RS!L13</f>
        <v>0</v>
      </c>
      <c r="M13" s="89">
        <f t="shared" si="3"/>
        <v>0</v>
      </c>
      <c r="N13" s="63">
        <f t="shared" si="7"/>
        <v>0</v>
      </c>
      <c r="O13" s="5" t="str">
        <f t="shared" si="8"/>
        <v>-</v>
      </c>
      <c r="P13" s="68">
        <f t="shared" si="9"/>
        <v>0</v>
      </c>
    </row>
    <row r="14" spans="1:18" x14ac:dyDescent="0.25">
      <c r="A14" s="105" t="s">
        <v>7</v>
      </c>
      <c r="B14" s="23" t="s">
        <v>45</v>
      </c>
      <c r="C14" s="2">
        <f>FBiH!C14+RS!C14</f>
        <v>0</v>
      </c>
      <c r="D14" s="86">
        <f t="shared" si="0"/>
        <v>0</v>
      </c>
      <c r="E14" s="2">
        <f>FBiH!E14+RS!E14</f>
        <v>0</v>
      </c>
      <c r="F14" s="86">
        <f t="shared" si="1"/>
        <v>0</v>
      </c>
      <c r="G14" s="80">
        <f t="shared" si="4"/>
        <v>0</v>
      </c>
      <c r="H14" s="5" t="str">
        <f t="shared" si="5"/>
        <v>-</v>
      </c>
      <c r="I14" s="45">
        <f t="shared" si="6"/>
        <v>0</v>
      </c>
      <c r="J14" s="2">
        <f>FBiH!J14+RS!J14</f>
        <v>0</v>
      </c>
      <c r="K14" s="89">
        <f t="shared" si="2"/>
        <v>0</v>
      </c>
      <c r="L14" s="2">
        <f>FBiH!L14+RS!L14</f>
        <v>0</v>
      </c>
      <c r="M14" s="89">
        <f t="shared" si="3"/>
        <v>0</v>
      </c>
      <c r="N14" s="63">
        <f t="shared" si="7"/>
        <v>0</v>
      </c>
      <c r="O14" s="5" t="str">
        <f t="shared" si="8"/>
        <v>-</v>
      </c>
      <c r="P14" s="68">
        <f t="shared" si="9"/>
        <v>0</v>
      </c>
    </row>
    <row r="15" spans="1:18" x14ac:dyDescent="0.25">
      <c r="A15" s="105" t="s">
        <v>8</v>
      </c>
      <c r="B15" s="23" t="s">
        <v>46</v>
      </c>
      <c r="C15" s="2">
        <f>FBiH!C15+RS!C15</f>
        <v>0</v>
      </c>
      <c r="D15" s="86">
        <f t="shared" si="0"/>
        <v>0</v>
      </c>
      <c r="E15" s="2">
        <f>FBiH!E15+RS!E15</f>
        <v>0</v>
      </c>
      <c r="F15" s="86">
        <f t="shared" si="1"/>
        <v>0</v>
      </c>
      <c r="G15" s="80">
        <f t="shared" si="4"/>
        <v>0</v>
      </c>
      <c r="H15" s="5" t="str">
        <f t="shared" si="5"/>
        <v>-</v>
      </c>
      <c r="I15" s="45">
        <f t="shared" si="6"/>
        <v>0</v>
      </c>
      <c r="J15" s="2">
        <f>FBiH!J15+RS!J15</f>
        <v>200</v>
      </c>
      <c r="K15" s="89">
        <f t="shared" si="2"/>
        <v>3.3467373032266358E-4</v>
      </c>
      <c r="L15" s="2">
        <f>FBiH!L15+RS!L15</f>
        <v>4226.6000999999997</v>
      </c>
      <c r="M15" s="89">
        <f t="shared" si="3"/>
        <v>6.2775411252287954E-3</v>
      </c>
      <c r="N15" s="63">
        <f t="shared" si="7"/>
        <v>4026.6000999999997</v>
      </c>
      <c r="O15" s="5">
        <f t="shared" si="8"/>
        <v>2013.3000499999998</v>
      </c>
      <c r="P15" s="68">
        <f t="shared" si="9"/>
        <v>5.9428673949061322E-3</v>
      </c>
    </row>
    <row r="16" spans="1:18" x14ac:dyDescent="0.25">
      <c r="A16" s="105" t="s">
        <v>9</v>
      </c>
      <c r="B16" s="23" t="s">
        <v>71</v>
      </c>
      <c r="C16" s="2">
        <f>FBiH!C16+RS!C16</f>
        <v>20</v>
      </c>
      <c r="D16" s="86">
        <f t="shared" si="0"/>
        <v>6.6262465626345954E-2</v>
      </c>
      <c r="E16" s="2">
        <f>FBiH!E16+RS!E16</f>
        <v>32</v>
      </c>
      <c r="F16" s="86">
        <f t="shared" si="1"/>
        <v>0.1057152296002643</v>
      </c>
      <c r="G16" s="80">
        <f t="shared" si="4"/>
        <v>12</v>
      </c>
      <c r="H16" s="5">
        <f t="shared" si="5"/>
        <v>60</v>
      </c>
      <c r="I16" s="45">
        <f t="shared" si="6"/>
        <v>3.9452763973918351E-2</v>
      </c>
      <c r="J16" s="2">
        <f>FBiH!J16+RS!J16</f>
        <v>37047.759999999995</v>
      </c>
      <c r="K16" s="89">
        <f t="shared" si="2"/>
        <v>6.1994560196493805E-2</v>
      </c>
      <c r="L16" s="2">
        <f>FBiH!L16+RS!L16</f>
        <v>24708.795900000001</v>
      </c>
      <c r="M16" s="89">
        <f t="shared" si="3"/>
        <v>3.6698641638023589E-2</v>
      </c>
      <c r="N16" s="63">
        <f t="shared" si="7"/>
        <v>-12338.964099999994</v>
      </c>
      <c r="O16" s="5">
        <f t="shared" si="8"/>
        <v>-33.305560444140205</v>
      </c>
      <c r="P16" s="68">
        <f t="shared" si="9"/>
        <v>-2.5295918558470215E-2</v>
      </c>
    </row>
    <row r="17" spans="1:16" ht="28.5" customHeight="1" x14ac:dyDescent="0.25">
      <c r="A17" s="105" t="s">
        <v>10</v>
      </c>
      <c r="B17" s="23" t="s">
        <v>47</v>
      </c>
      <c r="C17" s="2">
        <f>FBiH!C17+RS!C17</f>
        <v>470</v>
      </c>
      <c r="D17" s="86">
        <f t="shared" si="0"/>
        <v>1.5571679422191298</v>
      </c>
      <c r="E17" s="2">
        <f>FBiH!E17+RS!E17</f>
        <v>581</v>
      </c>
      <c r="F17" s="86">
        <f t="shared" si="1"/>
        <v>1.9193921374297984</v>
      </c>
      <c r="G17" s="80">
        <f t="shared" si="4"/>
        <v>111</v>
      </c>
      <c r="H17" s="5">
        <f t="shared" si="5"/>
        <v>23.617021276595747</v>
      </c>
      <c r="I17" s="45">
        <f t="shared" si="6"/>
        <v>0.36222419521066862</v>
      </c>
      <c r="J17" s="2">
        <f>FBiH!J17+RS!J17</f>
        <v>1668838.21</v>
      </c>
      <c r="K17" s="89">
        <f t="shared" si="2"/>
        <v>2.792581545228483</v>
      </c>
      <c r="L17" s="2">
        <f>FBiH!L17+RS!L17</f>
        <v>2241247.9203000003</v>
      </c>
      <c r="M17" s="89">
        <f t="shared" si="3"/>
        <v>3.3288046322425351</v>
      </c>
      <c r="N17" s="63">
        <f t="shared" si="7"/>
        <v>572409.71030000038</v>
      </c>
      <c r="O17" s="5">
        <f t="shared" si="8"/>
        <v>34.299892396399549</v>
      </c>
      <c r="P17" s="68">
        <f t="shared" si="9"/>
        <v>0.53622308701405208</v>
      </c>
    </row>
    <row r="18" spans="1:16" x14ac:dyDescent="0.25">
      <c r="A18" s="105" t="s">
        <v>11</v>
      </c>
      <c r="B18" s="23" t="s">
        <v>48</v>
      </c>
      <c r="C18" s="2">
        <f>FBiH!C18+RS!C18</f>
        <v>695</v>
      </c>
      <c r="D18" s="86">
        <f t="shared" si="0"/>
        <v>2.3026206805155223</v>
      </c>
      <c r="E18" s="2">
        <f>FBiH!E18+RS!E18</f>
        <v>750</v>
      </c>
      <c r="F18" s="86">
        <f t="shared" si="1"/>
        <v>2.4777006937561943</v>
      </c>
      <c r="G18" s="80">
        <f t="shared" si="4"/>
        <v>55</v>
      </c>
      <c r="H18" s="5">
        <f t="shared" si="5"/>
        <v>7.9136690647482011</v>
      </c>
      <c r="I18" s="45">
        <f t="shared" si="6"/>
        <v>0.17508001324067202</v>
      </c>
      <c r="J18" s="2">
        <f>FBiH!J18+RS!J18</f>
        <v>1157888.0804999999</v>
      </c>
      <c r="K18" s="89">
        <f t="shared" si="2"/>
        <v>1.937573615985418</v>
      </c>
      <c r="L18" s="2">
        <f>FBiH!L18+RS!L18</f>
        <v>2035000.3200999999</v>
      </c>
      <c r="M18" s="89">
        <f t="shared" si="3"/>
        <v>3.0224761976609789</v>
      </c>
      <c r="N18" s="63">
        <f t="shared" si="7"/>
        <v>877112.23959999997</v>
      </c>
      <c r="O18" s="5">
        <f t="shared" si="8"/>
        <v>75.751037977802213</v>
      </c>
      <c r="P18" s="68">
        <f t="shared" si="9"/>
        <v>1.0849025816755609</v>
      </c>
    </row>
    <row r="19" spans="1:16" s="31" customFormat="1" ht="27.75" customHeight="1" x14ac:dyDescent="0.25">
      <c r="A19" s="105" t="s">
        <v>12</v>
      </c>
      <c r="B19" s="23" t="s">
        <v>50</v>
      </c>
      <c r="C19" s="2">
        <f>FBiH!C19+RS!C19</f>
        <v>10781</v>
      </c>
      <c r="D19" s="86">
        <f t="shared" si="0"/>
        <v>35.718782095881792</v>
      </c>
      <c r="E19" s="2">
        <f>FBiH!E19+RS!E19</f>
        <v>11137</v>
      </c>
      <c r="F19" s="86">
        <f t="shared" si="1"/>
        <v>36.792203501816978</v>
      </c>
      <c r="G19" s="80">
        <f t="shared" si="4"/>
        <v>356</v>
      </c>
      <c r="H19" s="5">
        <f t="shared" si="5"/>
        <v>3.3021055560708654</v>
      </c>
      <c r="I19" s="45">
        <f t="shared" si="6"/>
        <v>1.0734214059351856</v>
      </c>
      <c r="J19" s="2">
        <f>FBiH!J19+RS!J19</f>
        <v>26279664.524000004</v>
      </c>
      <c r="K19" s="89">
        <f t="shared" si="2"/>
        <v>43.975566789376238</v>
      </c>
      <c r="L19" s="2">
        <f>FBiH!L19+RS!L19</f>
        <v>30714076.657099999</v>
      </c>
      <c r="M19" s="89">
        <f t="shared" si="3"/>
        <v>45.617961192584794</v>
      </c>
      <c r="N19" s="63">
        <f t="shared" si="7"/>
        <v>4434412.1330999956</v>
      </c>
      <c r="O19" s="5">
        <f t="shared" si="8"/>
        <v>16.873929760595885</v>
      </c>
      <c r="P19" s="68">
        <f t="shared" si="9"/>
        <v>1.6423944032085558</v>
      </c>
    </row>
    <row r="20" spans="1:16" s="31" customFormat="1" ht="30" customHeight="1" x14ac:dyDescent="0.25">
      <c r="A20" s="105" t="s">
        <v>13</v>
      </c>
      <c r="B20" s="23" t="s">
        <v>51</v>
      </c>
      <c r="C20" s="2">
        <f>FBiH!C20+RS!C20</f>
        <v>0</v>
      </c>
      <c r="D20" s="86">
        <f t="shared" si="0"/>
        <v>0</v>
      </c>
      <c r="E20" s="2">
        <f>FBiH!E20+RS!E20</f>
        <v>0</v>
      </c>
      <c r="F20" s="86">
        <f t="shared" si="1"/>
        <v>0</v>
      </c>
      <c r="G20" s="80">
        <f t="shared" si="4"/>
        <v>0</v>
      </c>
      <c r="H20" s="5" t="str">
        <f t="shared" si="5"/>
        <v>-</v>
      </c>
      <c r="I20" s="45">
        <f t="shared" si="6"/>
        <v>0</v>
      </c>
      <c r="J20" s="2">
        <f>FBiH!J20+RS!J20</f>
        <v>0</v>
      </c>
      <c r="K20" s="89">
        <f t="shared" si="2"/>
        <v>0</v>
      </c>
      <c r="L20" s="2">
        <f>FBiH!L20+RS!L20</f>
        <v>0</v>
      </c>
      <c r="M20" s="89">
        <f t="shared" si="3"/>
        <v>0</v>
      </c>
      <c r="N20" s="63">
        <f t="shared" si="7"/>
        <v>0</v>
      </c>
      <c r="O20" s="5" t="str">
        <f t="shared" si="8"/>
        <v>-</v>
      </c>
      <c r="P20" s="68">
        <f t="shared" si="9"/>
        <v>0</v>
      </c>
    </row>
    <row r="21" spans="1:16" ht="27.75" customHeight="1" x14ac:dyDescent="0.25">
      <c r="A21" s="105" t="s">
        <v>14</v>
      </c>
      <c r="B21" s="23" t="s">
        <v>52</v>
      </c>
      <c r="C21" s="2">
        <f>FBiH!C21+RS!C21</f>
        <v>0</v>
      </c>
      <c r="D21" s="86">
        <f t="shared" si="0"/>
        <v>0</v>
      </c>
      <c r="E21" s="2">
        <f>FBiH!E21+RS!E21</f>
        <v>0</v>
      </c>
      <c r="F21" s="86">
        <f t="shared" si="1"/>
        <v>0</v>
      </c>
      <c r="G21" s="80">
        <f t="shared" si="4"/>
        <v>0</v>
      </c>
      <c r="H21" s="5" t="str">
        <f t="shared" si="5"/>
        <v>-</v>
      </c>
      <c r="I21" s="45">
        <f t="shared" si="6"/>
        <v>0</v>
      </c>
      <c r="J21" s="2">
        <f>FBiH!J21+RS!J21</f>
        <v>0</v>
      </c>
      <c r="K21" s="89">
        <f t="shared" si="2"/>
        <v>0</v>
      </c>
      <c r="L21" s="2">
        <f>FBiH!L21+RS!L21</f>
        <v>0</v>
      </c>
      <c r="M21" s="89">
        <f t="shared" si="3"/>
        <v>0</v>
      </c>
      <c r="N21" s="63">
        <f t="shared" si="7"/>
        <v>0</v>
      </c>
      <c r="O21" s="5" t="str">
        <f t="shared" si="8"/>
        <v>-</v>
      </c>
      <c r="P21" s="68">
        <f t="shared" si="9"/>
        <v>0</v>
      </c>
    </row>
    <row r="22" spans="1:16" x14ac:dyDescent="0.25">
      <c r="A22" s="105" t="s">
        <v>15</v>
      </c>
      <c r="B22" s="23" t="s">
        <v>53</v>
      </c>
      <c r="C22" s="2">
        <f>FBiH!C22+RS!C22</f>
        <v>113</v>
      </c>
      <c r="D22" s="86">
        <f t="shared" si="0"/>
        <v>0.37438293078885465</v>
      </c>
      <c r="E22" s="2">
        <f>FBiH!E22+RS!E22</f>
        <v>103</v>
      </c>
      <c r="F22" s="86">
        <f t="shared" si="1"/>
        <v>0.34027089527585064</v>
      </c>
      <c r="G22" s="80">
        <f t="shared" si="4"/>
        <v>-10</v>
      </c>
      <c r="H22" s="5">
        <f t="shared" si="5"/>
        <v>-8.8495575221238933</v>
      </c>
      <c r="I22" s="45">
        <f t="shared" si="6"/>
        <v>-3.4112035513004013E-2</v>
      </c>
      <c r="J22" s="2">
        <f>FBiH!J22+RS!J22</f>
        <v>290641.61999999994</v>
      </c>
      <c r="K22" s="89">
        <f t="shared" si="2"/>
        <v>0.48635057576211027</v>
      </c>
      <c r="L22" s="2">
        <f>FBiH!L22+RS!L22</f>
        <v>382194.56940000004</v>
      </c>
      <c r="M22" s="89">
        <f t="shared" si="3"/>
        <v>0.56765297650175406</v>
      </c>
      <c r="N22" s="63">
        <f t="shared" si="7"/>
        <v>91552.9494000001</v>
      </c>
      <c r="O22" s="5">
        <f t="shared" si="8"/>
        <v>31.500288706070421</v>
      </c>
      <c r="P22" s="68">
        <f t="shared" si="9"/>
        <v>8.1302400739643788E-2</v>
      </c>
    </row>
    <row r="23" spans="1:16" x14ac:dyDescent="0.25">
      <c r="A23" s="105" t="s">
        <v>16</v>
      </c>
      <c r="B23" s="23" t="s">
        <v>49</v>
      </c>
      <c r="C23" s="2">
        <f>FBiH!C23+RS!C23</f>
        <v>64</v>
      </c>
      <c r="D23" s="86">
        <f t="shared" si="0"/>
        <v>0.21203989000430709</v>
      </c>
      <c r="E23" s="2">
        <f>FBiH!E23+RS!E23</f>
        <v>109</v>
      </c>
      <c r="F23" s="86">
        <f t="shared" si="1"/>
        <v>0.36009250082590027</v>
      </c>
      <c r="G23" s="80">
        <f t="shared" si="4"/>
        <v>45</v>
      </c>
      <c r="H23" s="5">
        <f t="shared" si="5"/>
        <v>70.3125</v>
      </c>
      <c r="I23" s="45">
        <f t="shared" si="6"/>
        <v>0.14805261082159318</v>
      </c>
      <c r="J23" s="2">
        <f>FBiH!J23+RS!J23</f>
        <v>136354.70999999996</v>
      </c>
      <c r="K23" s="89">
        <f t="shared" si="2"/>
        <v>0.22817169721382494</v>
      </c>
      <c r="L23" s="2">
        <f>FBiH!L23+RS!L23</f>
        <v>177267.52999999997</v>
      </c>
      <c r="M23" s="89">
        <f t="shared" si="3"/>
        <v>0.26328589963898624</v>
      </c>
      <c r="N23" s="63">
        <f t="shared" si="7"/>
        <v>40912.820000000007</v>
      </c>
      <c r="O23" s="5">
        <f t="shared" si="8"/>
        <v>30.004698774248446</v>
      </c>
      <c r="P23" s="68">
        <f t="shared" si="9"/>
        <v>3.5114202425161306E-2</v>
      </c>
    </row>
    <row r="24" spans="1:16" x14ac:dyDescent="0.25">
      <c r="A24" s="105" t="s">
        <v>17</v>
      </c>
      <c r="B24" s="23" t="s">
        <v>72</v>
      </c>
      <c r="C24" s="2">
        <f>FBiH!C24+RS!C24</f>
        <v>7</v>
      </c>
      <c r="D24" s="86">
        <f t="shared" si="0"/>
        <v>2.3191862969221086E-2</v>
      </c>
      <c r="E24" s="2">
        <f>FBiH!E24+RS!E24</f>
        <v>13</v>
      </c>
      <c r="F24" s="86">
        <f t="shared" si="1"/>
        <v>4.2946812025107368E-2</v>
      </c>
      <c r="G24" s="80">
        <f t="shared" si="4"/>
        <v>6</v>
      </c>
      <c r="H24" s="5">
        <f t="shared" si="5"/>
        <v>85.714285714285708</v>
      </c>
      <c r="I24" s="45">
        <f t="shared" si="6"/>
        <v>1.9754949055886283E-2</v>
      </c>
      <c r="J24" s="2">
        <f>FBiH!J24+RS!J24</f>
        <v>8316.2366000000002</v>
      </c>
      <c r="K24" s="89">
        <f t="shared" si="2"/>
        <v>1.3916129625839322E-2</v>
      </c>
      <c r="L24" s="2">
        <f>FBiH!L24+RS!L24</f>
        <v>49040.916700000002</v>
      </c>
      <c r="M24" s="89">
        <f t="shared" si="3"/>
        <v>7.2837828069698296E-2</v>
      </c>
      <c r="N24" s="63">
        <f t="shared" si="7"/>
        <v>40724.680099999998</v>
      </c>
      <c r="O24" s="77">
        <f t="shared" si="8"/>
        <v>489.70083535141356</v>
      </c>
      <c r="P24" s="68">
        <f t="shared" si="9"/>
        <v>5.8921698443858972E-2</v>
      </c>
    </row>
    <row r="25" spans="1:16" x14ac:dyDescent="0.25">
      <c r="A25" s="105" t="s">
        <v>18</v>
      </c>
      <c r="B25" s="23" t="s">
        <v>73</v>
      </c>
      <c r="C25" s="2">
        <f>FBiH!C25+RS!C25</f>
        <v>43</v>
      </c>
      <c r="D25" s="86">
        <f t="shared" si="0"/>
        <v>0.14246430109664379</v>
      </c>
      <c r="E25" s="2">
        <f>FBiH!E25+RS!E25</f>
        <v>63</v>
      </c>
      <c r="F25" s="86">
        <f t="shared" si="1"/>
        <v>0.20812685827552033</v>
      </c>
      <c r="G25" s="80">
        <f t="shared" si="4"/>
        <v>20</v>
      </c>
      <c r="H25" s="5">
        <f t="shared" si="5"/>
        <v>46.511627906976742</v>
      </c>
      <c r="I25" s="45">
        <f t="shared" si="6"/>
        <v>6.5662557178876535E-2</v>
      </c>
      <c r="J25" s="2">
        <f>FBiH!J25+RS!J25</f>
        <v>26295.530000000002</v>
      </c>
      <c r="K25" s="89">
        <f t="shared" si="2"/>
        <v>4.4002115579557556E-2</v>
      </c>
      <c r="L25" s="2">
        <f>FBiH!L25+RS!L25</f>
        <v>44606.479999999996</v>
      </c>
      <c r="M25" s="89">
        <f t="shared" si="3"/>
        <v>6.625159845420335E-2</v>
      </c>
      <c r="N25" s="63">
        <f t="shared" si="7"/>
        <v>18310.949999999993</v>
      </c>
      <c r="O25" s="77">
        <f t="shared" si="8"/>
        <v>69.635219369984142</v>
      </c>
      <c r="P25" s="68">
        <f t="shared" si="9"/>
        <v>2.2249482874645794E-2</v>
      </c>
    </row>
    <row r="26" spans="1:16" x14ac:dyDescent="0.25">
      <c r="A26" s="105" t="s">
        <v>19</v>
      </c>
      <c r="B26" s="23" t="s">
        <v>54</v>
      </c>
      <c r="C26" s="2">
        <f>FBiH!C26+RS!C26</f>
        <v>0</v>
      </c>
      <c r="D26" s="86">
        <f t="shared" si="0"/>
        <v>0</v>
      </c>
      <c r="E26" s="2">
        <f>FBiH!E26+RS!E26</f>
        <v>0</v>
      </c>
      <c r="F26" s="86">
        <f t="shared" si="1"/>
        <v>0</v>
      </c>
      <c r="G26" s="80">
        <f t="shared" si="4"/>
        <v>0</v>
      </c>
      <c r="H26" s="5" t="str">
        <f t="shared" si="5"/>
        <v>-</v>
      </c>
      <c r="I26" s="45">
        <f t="shared" si="6"/>
        <v>0</v>
      </c>
      <c r="J26" s="2">
        <f>FBiH!J26+RS!J26</f>
        <v>0</v>
      </c>
      <c r="K26" s="89">
        <f t="shared" si="2"/>
        <v>0</v>
      </c>
      <c r="L26" s="2">
        <f>FBiH!L26+RS!L26</f>
        <v>0</v>
      </c>
      <c r="M26" s="89">
        <f t="shared" si="3"/>
        <v>0</v>
      </c>
      <c r="N26" s="63">
        <f t="shared" si="7"/>
        <v>0</v>
      </c>
      <c r="O26" s="37" t="str">
        <f t="shared" si="8"/>
        <v>-</v>
      </c>
      <c r="P26" s="68">
        <f t="shared" si="9"/>
        <v>0</v>
      </c>
    </row>
    <row r="27" spans="1:16" x14ac:dyDescent="0.25">
      <c r="A27" s="105" t="s">
        <v>20</v>
      </c>
      <c r="B27" s="23" t="s">
        <v>44</v>
      </c>
      <c r="C27" s="2">
        <f>FBiH!C27+RS!C27</f>
        <v>1</v>
      </c>
      <c r="D27" s="86">
        <f t="shared" si="0"/>
        <v>3.3131232813172983E-3</v>
      </c>
      <c r="E27" s="2">
        <f>FBiH!E27+RS!E27</f>
        <v>74</v>
      </c>
      <c r="F27" s="86">
        <f t="shared" si="1"/>
        <v>0.24446646845061115</v>
      </c>
      <c r="G27" s="80">
        <f>E27-C27</f>
        <v>73</v>
      </c>
      <c r="H27" s="5">
        <f t="shared" si="5"/>
        <v>7300</v>
      </c>
      <c r="I27" s="45">
        <f t="shared" si="6"/>
        <v>0.24115334516929385</v>
      </c>
      <c r="J27" s="2">
        <f>FBiH!J27+RS!J27</f>
        <v>1773.4</v>
      </c>
      <c r="K27" s="89">
        <f t="shared" si="2"/>
        <v>2.9675519667710583E-3</v>
      </c>
      <c r="L27" s="2">
        <f>FBiH!L27+RS!L27</f>
        <v>26128.230000000003</v>
      </c>
      <c r="M27" s="89">
        <f t="shared" si="3"/>
        <v>3.8806850535596397E-2</v>
      </c>
      <c r="N27" s="63">
        <f>L27-J27</f>
        <v>24354.83</v>
      </c>
      <c r="O27" s="77">
        <f t="shared" si="8"/>
        <v>1373.3410398105334</v>
      </c>
      <c r="P27" s="68">
        <f t="shared" si="9"/>
        <v>3.583929856882534E-2</v>
      </c>
    </row>
    <row r="28" spans="1:16" x14ac:dyDescent="0.25">
      <c r="A28" s="106" t="s">
        <v>34</v>
      </c>
      <c r="B28" s="13" t="s">
        <v>24</v>
      </c>
      <c r="C28" s="14">
        <f>SUM(C10:C27)</f>
        <v>24989</v>
      </c>
      <c r="D28" s="15">
        <f>SUM(D10:D27)</f>
        <v>82.791637676837951</v>
      </c>
      <c r="E28" s="14">
        <f>SUM(E10:E27)</f>
        <v>27235</v>
      </c>
      <c r="F28" s="15">
        <f>SUM(F10:F27)</f>
        <v>89.973571192599934</v>
      </c>
      <c r="G28" s="15">
        <f>E28-C28</f>
        <v>2246</v>
      </c>
      <c r="H28" s="15">
        <f>(E28-C28)/C28*100</f>
        <v>8.9879547000680287</v>
      </c>
      <c r="I28" s="79">
        <f>F28-D28</f>
        <v>7.1819335157619832</v>
      </c>
      <c r="J28" s="30">
        <f>SUM(J10:J27)</f>
        <v>45521948.994799994</v>
      </c>
      <c r="K28" s="35">
        <f>SUM(K10:K27)</f>
        <v>76.17500240823874</v>
      </c>
      <c r="L28" s="30">
        <f>SUM(L10:L27)</f>
        <v>53042407.183299981</v>
      </c>
      <c r="M28" s="35">
        <f>SUM(M10:M27)</f>
        <v>78.78102602474668</v>
      </c>
      <c r="N28" s="35">
        <f>L28-J28</f>
        <v>7520458.1884999871</v>
      </c>
      <c r="O28" s="76">
        <f>(L28-J28)/J28*100</f>
        <v>16.520510115590735</v>
      </c>
      <c r="P28" s="81">
        <f>M28-K28</f>
        <v>2.6060236165079402</v>
      </c>
    </row>
    <row r="29" spans="1:16" x14ac:dyDescent="0.25">
      <c r="A29" s="107" t="s">
        <v>29</v>
      </c>
      <c r="B29" s="11" t="s">
        <v>25</v>
      </c>
      <c r="C29" s="2">
        <f>FBiH!C29+RS!C29</f>
        <v>2319</v>
      </c>
      <c r="D29" s="86">
        <f>C29/C$34*100</f>
        <v>7.6831328893748134</v>
      </c>
      <c r="E29" s="2">
        <f>FBiH!E29+RS!E29</f>
        <v>2274</v>
      </c>
      <c r="F29" s="86">
        <f>E29/E$34*100</f>
        <v>7.512388503468781</v>
      </c>
      <c r="G29" s="80">
        <f>E29-C29</f>
        <v>-45</v>
      </c>
      <c r="H29" s="5">
        <f t="shared" si="5"/>
        <v>-1.9404915912031047</v>
      </c>
      <c r="I29" s="45">
        <f t="shared" si="6"/>
        <v>-0.17074438590603247</v>
      </c>
      <c r="J29" s="2">
        <f>FBiH!J29+RS!J29</f>
        <v>13600468.76</v>
      </c>
      <c r="K29" s="89">
        <f>J29/J$34*100</f>
        <v>22.758598070230253</v>
      </c>
      <c r="L29" s="2">
        <f>FBiH!L29+RS!L29</f>
        <v>13459996.959999995</v>
      </c>
      <c r="M29" s="94">
        <f>L29/L$34*100</f>
        <v>19.991407387193917</v>
      </c>
      <c r="N29" s="54">
        <f>L29-J29</f>
        <v>-140471.80000000447</v>
      </c>
      <c r="O29" s="37">
        <f t="shared" ref="O29:O32" si="10">IFERROR((L29-J29)/J29*100, "-")</f>
        <v>-1.0328452826063068</v>
      </c>
      <c r="P29" s="82">
        <f>M29-K29</f>
        <v>-2.7671906830363362</v>
      </c>
    </row>
    <row r="30" spans="1:16" x14ac:dyDescent="0.25">
      <c r="A30" s="107" t="s">
        <v>26</v>
      </c>
      <c r="B30" s="12" t="s">
        <v>27</v>
      </c>
      <c r="C30" s="2">
        <f>FBiH!C30+RS!C30</f>
        <v>393</v>
      </c>
      <c r="D30" s="86">
        <f>C30/C$34*100</f>
        <v>1.302057449557698</v>
      </c>
      <c r="E30" s="2">
        <f>FBiH!E30+RS!E30</f>
        <v>25</v>
      </c>
      <c r="F30" s="86">
        <f>E30/E$34*100</f>
        <v>8.2590023125206483E-2</v>
      </c>
      <c r="G30" s="80">
        <f t="shared" ref="G30:G32" si="11">E30-C30</f>
        <v>-368</v>
      </c>
      <c r="H30" s="5">
        <f t="shared" si="5"/>
        <v>-93.638676844783717</v>
      </c>
      <c r="I30" s="45">
        <f t="shared" si="6"/>
        <v>-1.2194674264324914</v>
      </c>
      <c r="J30" s="2">
        <f>FBiH!J30+RS!J30</f>
        <v>44287.76</v>
      </c>
      <c r="K30" s="89">
        <f>J30/J$34*100</f>
        <v>7.4109749234174238E-2</v>
      </c>
      <c r="L30" s="2">
        <f>FBiH!L30+RS!L30</f>
        <v>70334.799999999988</v>
      </c>
      <c r="M30" s="94">
        <f>L30/L$34*100</f>
        <v>0.10446448423988401</v>
      </c>
      <c r="N30" s="54">
        <f t="shared" ref="N30:N32" si="12">L30-J30</f>
        <v>26047.039999999986</v>
      </c>
      <c r="O30" s="37">
        <f t="shared" si="10"/>
        <v>58.81317998471809</v>
      </c>
      <c r="P30" s="82">
        <f t="shared" ref="P30:P32" si="13">M30-K30</f>
        <v>3.0354735005709774E-2</v>
      </c>
    </row>
    <row r="31" spans="1:16" ht="17.25" customHeight="1" x14ac:dyDescent="0.25">
      <c r="A31" s="107" t="s">
        <v>28</v>
      </c>
      <c r="B31" s="25" t="s">
        <v>30</v>
      </c>
      <c r="C31" s="2">
        <f>FBiH!C31+RS!C31</f>
        <v>155</v>
      </c>
      <c r="D31" s="86">
        <f>C31/C$34*100</f>
        <v>0.51353410860418114</v>
      </c>
      <c r="E31" s="2">
        <f>FBiH!E31+RS!E31</f>
        <v>736</v>
      </c>
      <c r="F31" s="86">
        <f>E31/E$34*100</f>
        <v>2.4314502808060787</v>
      </c>
      <c r="G31" s="80">
        <f t="shared" si="11"/>
        <v>581</v>
      </c>
      <c r="H31" s="5">
        <f t="shared" si="5"/>
        <v>374.83870967741939</v>
      </c>
      <c r="I31" s="45">
        <f t="shared" si="6"/>
        <v>1.9179161722018976</v>
      </c>
      <c r="J31" s="2">
        <f>FBiH!J31+RS!J31</f>
        <v>592989.34</v>
      </c>
      <c r="K31" s="89">
        <f>J31/J$34*100</f>
        <v>0.99228977229687132</v>
      </c>
      <c r="L31" s="2">
        <f>FBiH!L31+RS!L31</f>
        <v>756172.41999999993</v>
      </c>
      <c r="M31" s="94">
        <f>L31/L$34*100</f>
        <v>1.123102103819517</v>
      </c>
      <c r="N31" s="54">
        <f t="shared" si="12"/>
        <v>163183.07999999996</v>
      </c>
      <c r="O31" s="37">
        <f t="shared" si="10"/>
        <v>27.518720656934569</v>
      </c>
      <c r="P31" s="82">
        <f t="shared" si="13"/>
        <v>0.13081233152264571</v>
      </c>
    </row>
    <row r="32" spans="1:16" ht="15.75" customHeight="1" x14ac:dyDescent="0.25">
      <c r="A32" s="108" t="s">
        <v>23</v>
      </c>
      <c r="B32" s="25" t="s">
        <v>39</v>
      </c>
      <c r="C32" s="2">
        <f>FBiH!C32+RS!C32</f>
        <v>2327</v>
      </c>
      <c r="D32" s="86">
        <f>C32/C$34*100</f>
        <v>7.7096378756253525</v>
      </c>
      <c r="E32" s="2">
        <f>FBiH!E32+RS!E32</f>
        <v>0</v>
      </c>
      <c r="F32" s="86">
        <f>E32/E$34*100</f>
        <v>0</v>
      </c>
      <c r="G32" s="80">
        <f t="shared" si="11"/>
        <v>-2327</v>
      </c>
      <c r="H32" s="5">
        <f t="shared" si="5"/>
        <v>-100</v>
      </c>
      <c r="I32" s="45">
        <f t="shared" si="6"/>
        <v>-7.7096378756253525</v>
      </c>
      <c r="J32" s="2">
        <f>FBiH!J32+RS!J32</f>
        <v>0</v>
      </c>
      <c r="K32" s="89">
        <f>J32/J$34*100</f>
        <v>0</v>
      </c>
      <c r="L32" s="2">
        <f>FBiH!L32+RS!L32</f>
        <v>0</v>
      </c>
      <c r="M32" s="94">
        <f>L32/L$34*100</f>
        <v>0</v>
      </c>
      <c r="N32" s="54">
        <f t="shared" si="12"/>
        <v>0</v>
      </c>
      <c r="O32" s="37" t="str">
        <f t="shared" si="10"/>
        <v>-</v>
      </c>
      <c r="P32" s="82">
        <f t="shared" si="13"/>
        <v>0</v>
      </c>
    </row>
    <row r="33" spans="1:16" x14ac:dyDescent="0.25">
      <c r="A33" s="106" t="s">
        <v>21</v>
      </c>
      <c r="B33" s="16" t="s">
        <v>22</v>
      </c>
      <c r="C33" s="6">
        <f>SUM(C29:C32)</f>
        <v>5194</v>
      </c>
      <c r="D33" s="88">
        <f>SUM(D29:D32)</f>
        <v>17.208362323162046</v>
      </c>
      <c r="E33" s="6">
        <f>SUM(E29:E32)</f>
        <v>3035</v>
      </c>
      <c r="F33" s="88">
        <f>SUM(F29:F32)</f>
        <v>10.026428807400066</v>
      </c>
      <c r="G33" s="53">
        <f>E33-C33</f>
        <v>-2159</v>
      </c>
      <c r="H33" s="53">
        <f>(E33-C33)/C33*100</f>
        <v>-41.56719291490181</v>
      </c>
      <c r="I33" s="48">
        <f>F33-D33</f>
        <v>-7.1819335157619797</v>
      </c>
      <c r="J33" s="66">
        <f>SUM(J29:J32)</f>
        <v>14237745.859999999</v>
      </c>
      <c r="K33" s="35">
        <f>SUM(K29:K32)</f>
        <v>23.824997591761299</v>
      </c>
      <c r="L33" s="66">
        <f>SUM(L29:L32)</f>
        <v>14286504.179999996</v>
      </c>
      <c r="M33" s="55">
        <f>SUM(M29:M32)</f>
        <v>21.218973975253316</v>
      </c>
      <c r="N33" s="55">
        <f>L33-J33</f>
        <v>48758.319999996573</v>
      </c>
      <c r="O33" s="75">
        <f>(L33-J33)/J33*100</f>
        <v>0.34245814245764722</v>
      </c>
      <c r="P33" s="83">
        <f>M33-K33</f>
        <v>-2.6060236165079829</v>
      </c>
    </row>
    <row r="34" spans="1:16" x14ac:dyDescent="0.25">
      <c r="A34" s="26" t="s">
        <v>37</v>
      </c>
      <c r="B34" s="27" t="s">
        <v>38</v>
      </c>
      <c r="C34" s="61">
        <f>C28+C33</f>
        <v>30183</v>
      </c>
      <c r="D34" s="78">
        <f>D28+D33</f>
        <v>100</v>
      </c>
      <c r="E34" s="61">
        <f>E28+E33</f>
        <v>30270</v>
      </c>
      <c r="F34" s="78">
        <f>F28+F33</f>
        <v>100</v>
      </c>
      <c r="G34" s="28">
        <f>G28+G33</f>
        <v>87</v>
      </c>
      <c r="H34" s="28">
        <f>(E34-C34)/C34*100</f>
        <v>0.28824172547460492</v>
      </c>
      <c r="I34" s="28">
        <f>F34-D34</f>
        <v>0</v>
      </c>
      <c r="J34" s="61">
        <f>J28+J33</f>
        <v>59759694.854799993</v>
      </c>
      <c r="K34" s="62">
        <f>(K28+K33)</f>
        <v>100.00000000000004</v>
      </c>
      <c r="L34" s="61">
        <f>L28+L33</f>
        <v>67328911.363299981</v>
      </c>
      <c r="M34" s="62">
        <f>(M28+M33)</f>
        <v>100</v>
      </c>
      <c r="N34" s="56">
        <f>N28+N33</f>
        <v>7569216.5084999837</v>
      </c>
      <c r="O34" s="56">
        <f>(L34-J34)/J34*100</f>
        <v>12.666089622597889</v>
      </c>
      <c r="P34" s="118">
        <f>M34-K34</f>
        <v>0</v>
      </c>
    </row>
  </sheetData>
  <mergeCells count="6">
    <mergeCell ref="A7:A9"/>
    <mergeCell ref="C7:I7"/>
    <mergeCell ref="J7:P7"/>
    <mergeCell ref="G8:H8"/>
    <mergeCell ref="N8:O8"/>
    <mergeCell ref="B7:B9"/>
  </mergeCells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" customWidth="1"/>
    <col min="2" max="2" width="33.140625" customWidth="1"/>
    <col min="3" max="3" width="12.28515625" customWidth="1"/>
    <col min="4" max="4" width="10" customWidth="1"/>
    <col min="5" max="5" width="12.28515625" customWidth="1"/>
    <col min="6" max="6" width="10" customWidth="1"/>
    <col min="7" max="7" width="11.140625" customWidth="1"/>
    <col min="8" max="8" width="10.5703125" customWidth="1"/>
    <col min="9" max="9" width="9.7109375" customWidth="1"/>
    <col min="10" max="10" width="14.7109375" customWidth="1"/>
    <col min="11" max="11" width="10" customWidth="1"/>
    <col min="12" max="12" width="14.7109375" customWidth="1"/>
    <col min="13" max="13" width="10" customWidth="1"/>
    <col min="14" max="14" width="14.28515625" customWidth="1"/>
    <col min="15" max="15" width="11.7109375" customWidth="1"/>
    <col min="16" max="16" width="10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E3" s="10" t="s">
        <v>65</v>
      </c>
      <c r="G3" s="17"/>
      <c r="H3" s="17"/>
      <c r="I3" s="18"/>
      <c r="J3" s="17"/>
      <c r="K3" s="17"/>
      <c r="L3" s="17"/>
      <c r="M3" s="17"/>
    </row>
    <row r="4" spans="1:16" x14ac:dyDescent="0.25">
      <c r="D4" s="8"/>
      <c r="E4" s="24"/>
      <c r="F4" s="8"/>
      <c r="G4" s="8"/>
      <c r="H4" s="8"/>
      <c r="I4" s="8"/>
      <c r="J4" s="8"/>
      <c r="K4" s="8"/>
      <c r="L4" s="8"/>
      <c r="M4" s="8"/>
      <c r="N4" s="8"/>
    </row>
    <row r="5" spans="1:16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ht="15.75" customHeight="1" x14ac:dyDescent="0.25">
      <c r="A7" s="122" t="s">
        <v>0</v>
      </c>
      <c r="B7" s="128" t="s">
        <v>33</v>
      </c>
      <c r="C7" s="125" t="s">
        <v>1</v>
      </c>
      <c r="D7" s="125"/>
      <c r="E7" s="125"/>
      <c r="F7" s="125"/>
      <c r="G7" s="125"/>
      <c r="H7" s="125"/>
      <c r="I7" s="125"/>
      <c r="J7" s="125" t="s">
        <v>35</v>
      </c>
      <c r="K7" s="125"/>
      <c r="L7" s="125"/>
      <c r="M7" s="125"/>
      <c r="N7" s="125"/>
      <c r="O7" s="125"/>
      <c r="P7" s="126"/>
    </row>
    <row r="8" spans="1:16" ht="38.25" x14ac:dyDescent="0.25">
      <c r="A8" s="123"/>
      <c r="B8" s="129"/>
      <c r="C8" s="85" t="s">
        <v>1</v>
      </c>
      <c r="D8" s="85" t="s">
        <v>55</v>
      </c>
      <c r="E8" s="85" t="s">
        <v>1</v>
      </c>
      <c r="F8" s="85" t="s">
        <v>55</v>
      </c>
      <c r="G8" s="127" t="s">
        <v>31</v>
      </c>
      <c r="H8" s="127"/>
      <c r="I8" s="85" t="s">
        <v>32</v>
      </c>
      <c r="J8" s="85" t="s">
        <v>35</v>
      </c>
      <c r="K8" s="85" t="s">
        <v>55</v>
      </c>
      <c r="L8" s="85" t="s">
        <v>2</v>
      </c>
      <c r="M8" s="85" t="s">
        <v>55</v>
      </c>
      <c r="N8" s="127" t="s">
        <v>36</v>
      </c>
      <c r="O8" s="127"/>
      <c r="P8" s="20" t="s">
        <v>32</v>
      </c>
    </row>
    <row r="9" spans="1:16" ht="33.75" customHeight="1" thickBot="1" x14ac:dyDescent="0.3">
      <c r="A9" s="124"/>
      <c r="B9" s="130"/>
      <c r="C9" s="21" t="s">
        <v>60</v>
      </c>
      <c r="D9" s="21" t="s">
        <v>57</v>
      </c>
      <c r="E9" s="21" t="s">
        <v>61</v>
      </c>
      <c r="F9" s="21" t="s">
        <v>57</v>
      </c>
      <c r="G9" s="21" t="s">
        <v>64</v>
      </c>
      <c r="H9" s="21" t="s">
        <v>62</v>
      </c>
      <c r="I9" s="21" t="s">
        <v>57</v>
      </c>
      <c r="J9" s="21" t="s">
        <v>60</v>
      </c>
      <c r="K9" s="21" t="s">
        <v>57</v>
      </c>
      <c r="L9" s="21" t="s">
        <v>61</v>
      </c>
      <c r="M9" s="21" t="s">
        <v>57</v>
      </c>
      <c r="N9" s="21" t="s">
        <v>63</v>
      </c>
      <c r="O9" s="21" t="s">
        <v>62</v>
      </c>
      <c r="P9" s="19" t="s">
        <v>57</v>
      </c>
    </row>
    <row r="10" spans="1:16" ht="18" customHeight="1" x14ac:dyDescent="0.25">
      <c r="A10" s="109" t="s">
        <v>3</v>
      </c>
      <c r="B10" s="23" t="s">
        <v>40</v>
      </c>
      <c r="C10" s="2">
        <v>2690</v>
      </c>
      <c r="D10" s="86">
        <f t="shared" ref="D10:D27" si="0">C10/C$34*100</f>
        <v>11.021879865606818</v>
      </c>
      <c r="E10" s="2">
        <v>2661</v>
      </c>
      <c r="F10" s="86">
        <f t="shared" ref="F10:F27" si="1">E10/E$34*100</f>
        <v>11.585684430512016</v>
      </c>
      <c r="G10" s="80">
        <f>E10-C10</f>
        <v>-29</v>
      </c>
      <c r="H10" s="5">
        <f>IFERROR((E10-C10)/C10*100, "-")</f>
        <v>-1.0780669144981412</v>
      </c>
      <c r="I10" s="45">
        <f>F10-D10</f>
        <v>0.56380456490519748</v>
      </c>
      <c r="J10" s="114">
        <v>3364920.0900000003</v>
      </c>
      <c r="K10" s="94">
        <f t="shared" ref="K10:K27" si="2">J10/J$34*100</f>
        <v>7.259510943728527</v>
      </c>
      <c r="L10" s="46">
        <v>3783956.1203999994</v>
      </c>
      <c r="M10" s="94">
        <f t="shared" ref="M10:M27" si="3">L10/L$34*100</f>
        <v>7.8098220114690697</v>
      </c>
      <c r="N10" s="80">
        <f>L10-J10</f>
        <v>419036.03039999912</v>
      </c>
      <c r="O10" s="86">
        <f>IFERROR((L10-J10)/J10*100, "-")</f>
        <v>12.453075234841581</v>
      </c>
      <c r="P10" s="95">
        <f>M10-K10</f>
        <v>0.55031106774054273</v>
      </c>
    </row>
    <row r="11" spans="1:16" ht="17.25" customHeight="1" x14ac:dyDescent="0.25">
      <c r="A11" s="108" t="s">
        <v>4</v>
      </c>
      <c r="B11" s="23" t="s">
        <v>41</v>
      </c>
      <c r="C11" s="2">
        <v>3261</v>
      </c>
      <c r="D11" s="86">
        <f t="shared" si="0"/>
        <v>13.361468491354586</v>
      </c>
      <c r="E11" s="2">
        <v>3680</v>
      </c>
      <c r="F11" s="86">
        <f t="shared" si="1"/>
        <v>16.02229188436085</v>
      </c>
      <c r="G11" s="80">
        <f t="shared" ref="G11:G26" si="4">E11-C11</f>
        <v>419</v>
      </c>
      <c r="H11" s="5">
        <f t="shared" ref="H11:H32" si="5">IFERROR((E11-C11)/C11*100, "-")</f>
        <v>12.84881938055811</v>
      </c>
      <c r="I11" s="45">
        <f t="shared" ref="I11:I32" si="6">F11-D11</f>
        <v>2.6608233930062646</v>
      </c>
      <c r="J11" s="114">
        <v>634921.77749999997</v>
      </c>
      <c r="K11" s="94">
        <f t="shared" si="2"/>
        <v>1.3697863452599313</v>
      </c>
      <c r="L11" s="46">
        <v>645979.93770000036</v>
      </c>
      <c r="M11" s="94">
        <f t="shared" si="3"/>
        <v>1.3332576213604661</v>
      </c>
      <c r="N11" s="80">
        <f t="shared" ref="N11:N26" si="7">L11-J11</f>
        <v>11058.160200000391</v>
      </c>
      <c r="O11" s="86">
        <f t="shared" ref="O11:O27" si="8">IFERROR((L11-J11)/J11*100, "-")</f>
        <v>1.7416570972792615</v>
      </c>
      <c r="P11" s="95">
        <f>M11-K11</f>
        <v>-3.6528723899465154E-2</v>
      </c>
    </row>
    <row r="12" spans="1:16" ht="15.75" customHeight="1" x14ac:dyDescent="0.25">
      <c r="A12" s="108" t="s">
        <v>5</v>
      </c>
      <c r="B12" s="23" t="s">
        <v>42</v>
      </c>
      <c r="C12" s="2">
        <v>4296</v>
      </c>
      <c r="D12" s="86">
        <f t="shared" si="0"/>
        <v>17.602228960091782</v>
      </c>
      <c r="E12" s="2">
        <v>4706</v>
      </c>
      <c r="F12" s="86">
        <f t="shared" si="1"/>
        <v>20.489376523859281</v>
      </c>
      <c r="G12" s="80">
        <f t="shared" si="4"/>
        <v>410</v>
      </c>
      <c r="H12" s="5">
        <f t="shared" si="5"/>
        <v>9.5437616387337059</v>
      </c>
      <c r="I12" s="45">
        <f t="shared" si="6"/>
        <v>2.887147563767499</v>
      </c>
      <c r="J12" s="114">
        <v>8162576.9579000007</v>
      </c>
      <c r="K12" s="94">
        <f t="shared" si="2"/>
        <v>17.61002198269183</v>
      </c>
      <c r="L12" s="46">
        <v>8562355.4868999999</v>
      </c>
      <c r="M12" s="94">
        <f t="shared" si="3"/>
        <v>17.672105654477239</v>
      </c>
      <c r="N12" s="80">
        <f t="shared" si="7"/>
        <v>399778.52899999917</v>
      </c>
      <c r="O12" s="86">
        <f t="shared" si="8"/>
        <v>4.8976999673256474</v>
      </c>
      <c r="P12" s="95">
        <f t="shared" ref="P12:P27" si="9">M12-K12</f>
        <v>6.2083671785408967E-2</v>
      </c>
    </row>
    <row r="13" spans="1:16" ht="15.75" customHeight="1" x14ac:dyDescent="0.25">
      <c r="A13" s="108" t="s">
        <v>6</v>
      </c>
      <c r="B13" s="23" t="s">
        <v>43</v>
      </c>
      <c r="C13" s="2">
        <v>0</v>
      </c>
      <c r="D13" s="86">
        <f t="shared" si="0"/>
        <v>0</v>
      </c>
      <c r="E13" s="2">
        <v>0</v>
      </c>
      <c r="F13" s="86">
        <f t="shared" si="1"/>
        <v>0</v>
      </c>
      <c r="G13" s="80">
        <f t="shared" si="4"/>
        <v>0</v>
      </c>
      <c r="H13" s="5" t="str">
        <f t="shared" si="5"/>
        <v>-</v>
      </c>
      <c r="I13" s="45">
        <f t="shared" si="6"/>
        <v>0</v>
      </c>
      <c r="J13" s="114">
        <v>0</v>
      </c>
      <c r="K13" s="94">
        <f t="shared" si="2"/>
        <v>0</v>
      </c>
      <c r="L13" s="46">
        <v>0</v>
      </c>
      <c r="M13" s="94">
        <f t="shared" si="3"/>
        <v>0</v>
      </c>
      <c r="N13" s="80">
        <f t="shared" si="7"/>
        <v>0</v>
      </c>
      <c r="O13" s="86" t="str">
        <f t="shared" si="8"/>
        <v>-</v>
      </c>
      <c r="P13" s="95">
        <f t="shared" si="9"/>
        <v>0</v>
      </c>
    </row>
    <row r="14" spans="1:16" ht="15.75" customHeight="1" x14ac:dyDescent="0.25">
      <c r="A14" s="108" t="s">
        <v>7</v>
      </c>
      <c r="B14" s="23" t="s">
        <v>45</v>
      </c>
      <c r="C14" s="2">
        <v>0</v>
      </c>
      <c r="D14" s="86">
        <f t="shared" si="0"/>
        <v>0</v>
      </c>
      <c r="E14" s="2">
        <v>0</v>
      </c>
      <c r="F14" s="86">
        <f t="shared" si="1"/>
        <v>0</v>
      </c>
      <c r="G14" s="80">
        <f t="shared" si="4"/>
        <v>0</v>
      </c>
      <c r="H14" s="5" t="str">
        <f t="shared" si="5"/>
        <v>-</v>
      </c>
      <c r="I14" s="45">
        <f t="shared" si="6"/>
        <v>0</v>
      </c>
      <c r="J14" s="114">
        <v>0</v>
      </c>
      <c r="K14" s="94">
        <f t="shared" si="2"/>
        <v>0</v>
      </c>
      <c r="L14" s="46">
        <v>0</v>
      </c>
      <c r="M14" s="94">
        <f t="shared" si="3"/>
        <v>0</v>
      </c>
      <c r="N14" s="80">
        <f t="shared" si="7"/>
        <v>0</v>
      </c>
      <c r="O14" s="86" t="str">
        <f t="shared" si="8"/>
        <v>-</v>
      </c>
      <c r="P14" s="95">
        <f t="shared" si="9"/>
        <v>0</v>
      </c>
    </row>
    <row r="15" spans="1:16" ht="15.75" customHeight="1" x14ac:dyDescent="0.25">
      <c r="A15" s="108" t="s">
        <v>8</v>
      </c>
      <c r="B15" s="23" t="s">
        <v>46</v>
      </c>
      <c r="C15" s="2">
        <v>0</v>
      </c>
      <c r="D15" s="86">
        <f t="shared" si="0"/>
        <v>0</v>
      </c>
      <c r="E15" s="2">
        <v>0</v>
      </c>
      <c r="F15" s="86">
        <f t="shared" si="1"/>
        <v>0</v>
      </c>
      <c r="G15" s="80">
        <f t="shared" si="4"/>
        <v>0</v>
      </c>
      <c r="H15" s="5" t="str">
        <f t="shared" si="5"/>
        <v>-</v>
      </c>
      <c r="I15" s="45">
        <f t="shared" si="6"/>
        <v>0</v>
      </c>
      <c r="J15" s="114">
        <v>200</v>
      </c>
      <c r="K15" s="94">
        <f t="shared" si="2"/>
        <v>4.3148192227819159E-4</v>
      </c>
      <c r="L15" s="46">
        <v>4226.6000999999997</v>
      </c>
      <c r="M15" s="94">
        <f t="shared" si="3"/>
        <v>8.7234083705938978E-3</v>
      </c>
      <c r="N15" s="80">
        <f t="shared" si="7"/>
        <v>4026.6000999999997</v>
      </c>
      <c r="O15" s="86">
        <f t="shared" si="8"/>
        <v>2013.3000499999998</v>
      </c>
      <c r="P15" s="95">
        <f t="shared" si="9"/>
        <v>8.2919264483157056E-3</v>
      </c>
    </row>
    <row r="16" spans="1:16" ht="20.25" customHeight="1" x14ac:dyDescent="0.25">
      <c r="A16" s="108" t="s">
        <v>9</v>
      </c>
      <c r="B16" s="23" t="s">
        <v>71</v>
      </c>
      <c r="C16" s="2">
        <v>13</v>
      </c>
      <c r="D16" s="86">
        <f t="shared" si="0"/>
        <v>5.3265590428583136E-2</v>
      </c>
      <c r="E16" s="2">
        <v>20</v>
      </c>
      <c r="F16" s="86">
        <f t="shared" si="1"/>
        <v>8.7077673284569834E-2</v>
      </c>
      <c r="G16" s="80">
        <f t="shared" si="4"/>
        <v>7</v>
      </c>
      <c r="H16" s="5">
        <f t="shared" si="5"/>
        <v>53.846153846153847</v>
      </c>
      <c r="I16" s="45">
        <f t="shared" si="6"/>
        <v>3.3812082855986698E-2</v>
      </c>
      <c r="J16" s="114">
        <v>35528.609999999993</v>
      </c>
      <c r="K16" s="94">
        <f t="shared" si="2"/>
        <v>7.6649764693360892E-2</v>
      </c>
      <c r="L16" s="46">
        <v>17760.9159</v>
      </c>
      <c r="M16" s="94">
        <f t="shared" si="3"/>
        <v>3.6657293987068768E-2</v>
      </c>
      <c r="N16" s="80">
        <f t="shared" si="7"/>
        <v>-17767.694099999993</v>
      </c>
      <c r="O16" s="86">
        <f t="shared" si="8"/>
        <v>-50.009539072876748</v>
      </c>
      <c r="P16" s="95">
        <f t="shared" si="9"/>
        <v>-3.9992470706292124E-2</v>
      </c>
    </row>
    <row r="17" spans="1:16" ht="26.25" customHeight="1" x14ac:dyDescent="0.25">
      <c r="A17" s="108" t="s">
        <v>10</v>
      </c>
      <c r="B17" s="23" t="s">
        <v>47</v>
      </c>
      <c r="C17" s="2">
        <v>384</v>
      </c>
      <c r="D17" s="86">
        <f t="shared" si="0"/>
        <v>1.573383594198148</v>
      </c>
      <c r="E17" s="2">
        <v>402</v>
      </c>
      <c r="F17" s="86">
        <f t="shared" si="1"/>
        <v>1.7502612330198537</v>
      </c>
      <c r="G17" s="80">
        <f t="shared" si="4"/>
        <v>18</v>
      </c>
      <c r="H17" s="5">
        <f t="shared" si="5"/>
        <v>4.6875</v>
      </c>
      <c r="I17" s="45">
        <f t="shared" si="6"/>
        <v>0.17687763882170571</v>
      </c>
      <c r="J17" s="114">
        <v>1557184.82</v>
      </c>
      <c r="K17" s="94">
        <f t="shared" si="2"/>
        <v>3.3594854973800983</v>
      </c>
      <c r="L17" s="46">
        <v>1431486.2503000002</v>
      </c>
      <c r="M17" s="94">
        <f t="shared" si="3"/>
        <v>2.9544879673516058</v>
      </c>
      <c r="N17" s="80">
        <f t="shared" si="7"/>
        <v>-125698.56969999988</v>
      </c>
      <c r="O17" s="86">
        <f t="shared" si="8"/>
        <v>-8.0721676762813477</v>
      </c>
      <c r="P17" s="95">
        <f t="shared" si="9"/>
        <v>-0.40499753002849248</v>
      </c>
    </row>
    <row r="18" spans="1:16" ht="18" customHeight="1" x14ac:dyDescent="0.25">
      <c r="A18" s="108" t="s">
        <v>11</v>
      </c>
      <c r="B18" s="23" t="s">
        <v>48</v>
      </c>
      <c r="C18" s="2">
        <v>530</v>
      </c>
      <c r="D18" s="86">
        <f t="shared" si="0"/>
        <v>2.1715971482422356</v>
      </c>
      <c r="E18" s="2">
        <v>561</v>
      </c>
      <c r="F18" s="86">
        <f t="shared" si="1"/>
        <v>2.4425287356321839</v>
      </c>
      <c r="G18" s="80">
        <f t="shared" si="4"/>
        <v>31</v>
      </c>
      <c r="H18" s="5">
        <f t="shared" si="5"/>
        <v>5.8490566037735849</v>
      </c>
      <c r="I18" s="45">
        <f t="shared" si="6"/>
        <v>0.27093158738994827</v>
      </c>
      <c r="J18" s="114">
        <v>898589.02049999998</v>
      </c>
      <c r="K18" s="94">
        <f t="shared" si="2"/>
        <v>1.9386245895170864</v>
      </c>
      <c r="L18" s="46">
        <v>1754852.8896999999</v>
      </c>
      <c r="M18" s="94">
        <f t="shared" si="3"/>
        <v>3.6218941998250251</v>
      </c>
      <c r="N18" s="80">
        <f t="shared" si="7"/>
        <v>856263.86919999996</v>
      </c>
      <c r="O18" s="86">
        <f t="shared" si="8"/>
        <v>95.289821004439929</v>
      </c>
      <c r="P18" s="95">
        <f t="shared" si="9"/>
        <v>1.6832696103079388</v>
      </c>
    </row>
    <row r="19" spans="1:16" ht="31.5" customHeight="1" x14ac:dyDescent="0.25">
      <c r="A19" s="108" t="s">
        <v>12</v>
      </c>
      <c r="B19" s="23" t="s">
        <v>50</v>
      </c>
      <c r="C19" s="2">
        <v>8375</v>
      </c>
      <c r="D19" s="86">
        <f t="shared" si="0"/>
        <v>34.315332295337214</v>
      </c>
      <c r="E19" s="2">
        <v>8164</v>
      </c>
      <c r="F19" s="86">
        <f t="shared" si="1"/>
        <v>35.545106234761406</v>
      </c>
      <c r="G19" s="80">
        <f t="shared" si="4"/>
        <v>-211</v>
      </c>
      <c r="H19" s="5">
        <f t="shared" si="5"/>
        <v>-2.5194029850746267</v>
      </c>
      <c r="I19" s="45">
        <f t="shared" si="6"/>
        <v>1.2297739394241916</v>
      </c>
      <c r="J19" s="114">
        <v>19427144.635400005</v>
      </c>
      <c r="K19" s="94">
        <f t="shared" si="2"/>
        <v>41.912308558294256</v>
      </c>
      <c r="L19" s="46">
        <v>19677602.445</v>
      </c>
      <c r="M19" s="94">
        <f t="shared" si="3"/>
        <v>40.613201585343255</v>
      </c>
      <c r="N19" s="80">
        <f t="shared" si="7"/>
        <v>250457.80959999561</v>
      </c>
      <c r="O19" s="86">
        <f t="shared" si="8"/>
        <v>1.2892157561004265</v>
      </c>
      <c r="P19" s="95">
        <f t="shared" si="9"/>
        <v>-1.2991069729510016</v>
      </c>
    </row>
    <row r="20" spans="1:16" ht="30" customHeight="1" x14ac:dyDescent="0.25">
      <c r="A20" s="108" t="s">
        <v>13</v>
      </c>
      <c r="B20" s="23" t="s">
        <v>51</v>
      </c>
      <c r="C20" s="2">
        <v>0</v>
      </c>
      <c r="D20" s="86">
        <f t="shared" si="0"/>
        <v>0</v>
      </c>
      <c r="E20" s="2">
        <v>0</v>
      </c>
      <c r="F20" s="86">
        <f t="shared" si="1"/>
        <v>0</v>
      </c>
      <c r="G20" s="80">
        <f t="shared" si="4"/>
        <v>0</v>
      </c>
      <c r="H20" s="5" t="str">
        <f t="shared" si="5"/>
        <v>-</v>
      </c>
      <c r="I20" s="45">
        <f t="shared" si="6"/>
        <v>0</v>
      </c>
      <c r="J20" s="114">
        <v>0</v>
      </c>
      <c r="K20" s="94">
        <f t="shared" si="2"/>
        <v>0</v>
      </c>
      <c r="L20" s="46">
        <v>0</v>
      </c>
      <c r="M20" s="94">
        <f t="shared" si="3"/>
        <v>0</v>
      </c>
      <c r="N20" s="80">
        <f t="shared" si="7"/>
        <v>0</v>
      </c>
      <c r="O20" s="86" t="str">
        <f t="shared" si="8"/>
        <v>-</v>
      </c>
      <c r="P20" s="95">
        <f t="shared" si="9"/>
        <v>0</v>
      </c>
    </row>
    <row r="21" spans="1:16" ht="28.5" customHeight="1" x14ac:dyDescent="0.25">
      <c r="A21" s="108" t="s">
        <v>14</v>
      </c>
      <c r="B21" s="23" t="s">
        <v>52</v>
      </c>
      <c r="C21" s="2">
        <v>0</v>
      </c>
      <c r="D21" s="86">
        <f t="shared" si="0"/>
        <v>0</v>
      </c>
      <c r="E21" s="2">
        <v>0</v>
      </c>
      <c r="F21" s="86">
        <f t="shared" si="1"/>
        <v>0</v>
      </c>
      <c r="G21" s="80">
        <f t="shared" si="4"/>
        <v>0</v>
      </c>
      <c r="H21" s="5" t="str">
        <f t="shared" si="5"/>
        <v>-</v>
      </c>
      <c r="I21" s="45">
        <f t="shared" si="6"/>
        <v>0</v>
      </c>
      <c r="J21" s="114">
        <v>0</v>
      </c>
      <c r="K21" s="94">
        <f t="shared" si="2"/>
        <v>0</v>
      </c>
      <c r="L21" s="46">
        <v>0</v>
      </c>
      <c r="M21" s="94">
        <f t="shared" si="3"/>
        <v>0</v>
      </c>
      <c r="N21" s="80">
        <f t="shared" si="7"/>
        <v>0</v>
      </c>
      <c r="O21" s="86" t="str">
        <f t="shared" si="8"/>
        <v>-</v>
      </c>
      <c r="P21" s="95">
        <f t="shared" si="9"/>
        <v>0</v>
      </c>
    </row>
    <row r="22" spans="1:16" ht="20.25" customHeight="1" x14ac:dyDescent="0.25">
      <c r="A22" s="108" t="s">
        <v>15</v>
      </c>
      <c r="B22" s="23" t="s">
        <v>53</v>
      </c>
      <c r="C22" s="2">
        <v>104</v>
      </c>
      <c r="D22" s="86">
        <f t="shared" si="0"/>
        <v>0.42612472342866509</v>
      </c>
      <c r="E22" s="2">
        <v>89</v>
      </c>
      <c r="F22" s="86">
        <f t="shared" si="1"/>
        <v>0.38749564611633575</v>
      </c>
      <c r="G22" s="80">
        <f t="shared" si="4"/>
        <v>-15</v>
      </c>
      <c r="H22" s="5">
        <f t="shared" si="5"/>
        <v>-14.423076923076922</v>
      </c>
      <c r="I22" s="45">
        <f t="shared" si="6"/>
        <v>-3.8629077312329341E-2</v>
      </c>
      <c r="J22" s="114">
        <v>271226.32999999996</v>
      </c>
      <c r="K22" s="94">
        <f t="shared" si="2"/>
        <v>0.58514629120429562</v>
      </c>
      <c r="L22" s="46">
        <v>326162.85940000002</v>
      </c>
      <c r="M22" s="94">
        <f t="shared" si="3"/>
        <v>0.67317743589387624</v>
      </c>
      <c r="N22" s="80">
        <f t="shared" si="7"/>
        <v>54936.529400000058</v>
      </c>
      <c r="O22" s="86">
        <f t="shared" si="8"/>
        <v>20.254865890048386</v>
      </c>
      <c r="P22" s="95">
        <f t="shared" si="9"/>
        <v>8.803114468958062E-2</v>
      </c>
    </row>
    <row r="23" spans="1:16" ht="16.5" customHeight="1" x14ac:dyDescent="0.25">
      <c r="A23" s="108" t="s">
        <v>16</v>
      </c>
      <c r="B23" s="23" t="s">
        <v>49</v>
      </c>
      <c r="C23" s="2">
        <v>64</v>
      </c>
      <c r="D23" s="86">
        <f t="shared" si="0"/>
        <v>0.2622305990330247</v>
      </c>
      <c r="E23" s="2">
        <v>108</v>
      </c>
      <c r="F23" s="86">
        <f t="shared" si="1"/>
        <v>0.47021943573667713</v>
      </c>
      <c r="G23" s="80">
        <f t="shared" si="4"/>
        <v>44</v>
      </c>
      <c r="H23" s="5">
        <f t="shared" si="5"/>
        <v>68.75</v>
      </c>
      <c r="I23" s="45">
        <f t="shared" si="6"/>
        <v>0.20798883670365242</v>
      </c>
      <c r="J23" s="114">
        <v>136354.70999999996</v>
      </c>
      <c r="K23" s="94">
        <f t="shared" si="2"/>
        <v>0.2941729619124267</v>
      </c>
      <c r="L23" s="46">
        <v>176437.36999999997</v>
      </c>
      <c r="M23" s="94">
        <f t="shared" si="3"/>
        <v>0.36415444894906723</v>
      </c>
      <c r="N23" s="80">
        <f t="shared" si="7"/>
        <v>40082.660000000003</v>
      </c>
      <c r="O23" s="86">
        <f t="shared" si="8"/>
        <v>29.395874920638981</v>
      </c>
      <c r="P23" s="95">
        <f t="shared" si="9"/>
        <v>6.9981487036640533E-2</v>
      </c>
    </row>
    <row r="24" spans="1:16" ht="18" customHeight="1" x14ac:dyDescent="0.25">
      <c r="A24" s="108" t="s">
        <v>17</v>
      </c>
      <c r="B24" s="23" t="s">
        <v>72</v>
      </c>
      <c r="C24" s="2">
        <v>6</v>
      </c>
      <c r="D24" s="86">
        <f t="shared" si="0"/>
        <v>2.4584118659346062E-2</v>
      </c>
      <c r="E24" s="2">
        <v>12</v>
      </c>
      <c r="F24" s="86">
        <f t="shared" si="1"/>
        <v>5.2246603970741906E-2</v>
      </c>
      <c r="G24" s="80">
        <f t="shared" si="4"/>
        <v>6</v>
      </c>
      <c r="H24" s="5">
        <f t="shared" si="5"/>
        <v>100</v>
      </c>
      <c r="I24" s="45">
        <f t="shared" si="6"/>
        <v>2.7662485311395844E-2</v>
      </c>
      <c r="J24" s="114">
        <v>7236.2366000000002</v>
      </c>
      <c r="K24" s="94">
        <f t="shared" si="2"/>
        <v>1.5611526391139026E-2</v>
      </c>
      <c r="L24" s="46">
        <v>48100.916700000002</v>
      </c>
      <c r="M24" s="94">
        <f t="shared" si="3"/>
        <v>9.9276943511646593E-2</v>
      </c>
      <c r="N24" s="80">
        <f>L24-J24</f>
        <v>40864.680099999998</v>
      </c>
      <c r="O24" s="86">
        <f t="shared" si="8"/>
        <v>564.72282982013041</v>
      </c>
      <c r="P24" s="95">
        <f t="shared" si="9"/>
        <v>8.3665417120507568E-2</v>
      </c>
    </row>
    <row r="25" spans="1:16" ht="17.25" customHeight="1" x14ac:dyDescent="0.25">
      <c r="A25" s="108" t="s">
        <v>18</v>
      </c>
      <c r="B25" s="23" t="s">
        <v>73</v>
      </c>
      <c r="C25" s="2">
        <v>35</v>
      </c>
      <c r="D25" s="86">
        <f t="shared" si="0"/>
        <v>0.14340735884618536</v>
      </c>
      <c r="E25" s="2">
        <v>42</v>
      </c>
      <c r="F25" s="86">
        <f t="shared" si="1"/>
        <v>0.18286311389759666</v>
      </c>
      <c r="G25" s="80">
        <f t="shared" si="4"/>
        <v>7</v>
      </c>
      <c r="H25" s="5">
        <f t="shared" si="5"/>
        <v>20</v>
      </c>
      <c r="I25" s="45">
        <f t="shared" si="6"/>
        <v>3.9455755051411301E-2</v>
      </c>
      <c r="J25" s="114">
        <v>20739.530000000002</v>
      </c>
      <c r="K25" s="94">
        <f t="shared" si="2"/>
        <v>4.474366135773112E-2</v>
      </c>
      <c r="L25" s="46">
        <v>26478.16</v>
      </c>
      <c r="M25" s="94">
        <f t="shared" si="3"/>
        <v>5.4649078956375496E-2</v>
      </c>
      <c r="N25" s="80">
        <f t="shared" si="7"/>
        <v>5738.6299999999974</v>
      </c>
      <c r="O25" s="86">
        <f t="shared" si="8"/>
        <v>27.670009879683853</v>
      </c>
      <c r="P25" s="95">
        <f t="shared" si="9"/>
        <v>9.9054175986443768E-3</v>
      </c>
    </row>
    <row r="26" spans="1:16" ht="20.25" customHeight="1" x14ac:dyDescent="0.25">
      <c r="A26" s="108" t="s">
        <v>19</v>
      </c>
      <c r="B26" s="23" t="s">
        <v>54</v>
      </c>
      <c r="C26" s="2">
        <v>0</v>
      </c>
      <c r="D26" s="86">
        <f t="shared" si="0"/>
        <v>0</v>
      </c>
      <c r="E26" s="2">
        <v>0</v>
      </c>
      <c r="F26" s="86">
        <f t="shared" si="1"/>
        <v>0</v>
      </c>
      <c r="G26" s="80">
        <f t="shared" si="4"/>
        <v>0</v>
      </c>
      <c r="H26" s="5" t="str">
        <f t="shared" si="5"/>
        <v>-</v>
      </c>
      <c r="I26" s="45">
        <f t="shared" si="6"/>
        <v>0</v>
      </c>
      <c r="J26" s="114">
        <v>0</v>
      </c>
      <c r="K26" s="94">
        <f t="shared" si="2"/>
        <v>0</v>
      </c>
      <c r="L26" s="46">
        <v>0</v>
      </c>
      <c r="M26" s="94">
        <f t="shared" si="3"/>
        <v>0</v>
      </c>
      <c r="N26" s="80">
        <f t="shared" si="7"/>
        <v>0</v>
      </c>
      <c r="O26" s="86" t="str">
        <f t="shared" si="8"/>
        <v>-</v>
      </c>
      <c r="P26" s="95">
        <f t="shared" si="9"/>
        <v>0</v>
      </c>
    </row>
    <row r="27" spans="1:16" x14ac:dyDescent="0.25">
      <c r="A27" s="108" t="s">
        <v>20</v>
      </c>
      <c r="B27" s="23" t="s">
        <v>44</v>
      </c>
      <c r="C27" s="2">
        <v>1</v>
      </c>
      <c r="D27" s="86">
        <f t="shared" si="0"/>
        <v>4.097353109891011E-3</v>
      </c>
      <c r="E27" s="2">
        <v>64</v>
      </c>
      <c r="F27" s="86">
        <f t="shared" si="1"/>
        <v>0.27864855451062348</v>
      </c>
      <c r="G27" s="80">
        <f>E27-C27</f>
        <v>63</v>
      </c>
      <c r="H27" s="5">
        <f>IFERROR((E27-C27)/C27*100, "-")</f>
        <v>6300</v>
      </c>
      <c r="I27" s="45">
        <f t="shared" si="6"/>
        <v>0.27455120140073247</v>
      </c>
      <c r="J27" s="114">
        <v>1773.4</v>
      </c>
      <c r="K27" s="94">
        <f t="shared" si="2"/>
        <v>3.8259502048407249E-3</v>
      </c>
      <c r="L27" s="46">
        <v>23988.460000000003</v>
      </c>
      <c r="M27" s="94">
        <f t="shared" si="3"/>
        <v>4.9510511477453688E-2</v>
      </c>
      <c r="N27" s="80">
        <f>L27-J27</f>
        <v>22215.06</v>
      </c>
      <c r="O27" s="86">
        <f t="shared" si="8"/>
        <v>1252.6818540656366</v>
      </c>
      <c r="P27" s="95">
        <f t="shared" si="9"/>
        <v>4.5684561272612965E-2</v>
      </c>
    </row>
    <row r="28" spans="1:16" ht="18" customHeight="1" x14ac:dyDescent="0.25">
      <c r="A28" s="106" t="s">
        <v>34</v>
      </c>
      <c r="B28" s="13" t="s">
        <v>24</v>
      </c>
      <c r="C28" s="14">
        <f>SUM(C10:C27)</f>
        <v>19759</v>
      </c>
      <c r="D28" s="15">
        <f>SUM(D10:D27)</f>
        <v>80.959600098336466</v>
      </c>
      <c r="E28" s="14">
        <f>SUM(E10:E27)</f>
        <v>20509</v>
      </c>
      <c r="F28" s="15">
        <f>SUM(F10:F27)</f>
        <v>89.29380006966214</v>
      </c>
      <c r="G28" s="15">
        <f>E28-C28</f>
        <v>750</v>
      </c>
      <c r="H28" s="15">
        <f>(E28-C28)/C28*100</f>
        <v>3.7957386507414341</v>
      </c>
      <c r="I28" s="79">
        <f>F28-D28</f>
        <v>8.334199971325674</v>
      </c>
      <c r="J28" s="14">
        <f>SUM(J10:J27)</f>
        <v>34518396.117899999</v>
      </c>
      <c r="K28" s="96">
        <f>SUM(K10:K27)</f>
        <v>74.470319554557804</v>
      </c>
      <c r="L28" s="14">
        <f>SUM(L10:L27)</f>
        <v>36479388.412099987</v>
      </c>
      <c r="M28" s="96">
        <f>SUM(M10:M27)</f>
        <v>75.290918160972723</v>
      </c>
      <c r="N28" s="96">
        <f>L28-J28</f>
        <v>1960992.2941999882</v>
      </c>
      <c r="O28" s="96">
        <f>(L28-J28)/J28*100</f>
        <v>5.6810064045330542</v>
      </c>
      <c r="P28" s="97">
        <f>M28-K28</f>
        <v>0.82059860641491866</v>
      </c>
    </row>
    <row r="29" spans="1:16" ht="19.5" customHeight="1" x14ac:dyDescent="0.25">
      <c r="A29" s="107" t="s">
        <v>29</v>
      </c>
      <c r="B29" s="11" t="s">
        <v>25</v>
      </c>
      <c r="C29" s="2">
        <v>1925</v>
      </c>
      <c r="D29" s="86">
        <f>C29/C$34*100</f>
        <v>7.8874047365401951</v>
      </c>
      <c r="E29" s="2">
        <v>1874</v>
      </c>
      <c r="F29" s="86">
        <f>E29/E$34*100</f>
        <v>8.1591779867641936</v>
      </c>
      <c r="G29" s="80">
        <f>E29-C29</f>
        <v>-51</v>
      </c>
      <c r="H29" s="5">
        <f t="shared" si="5"/>
        <v>-2.6493506493506493</v>
      </c>
      <c r="I29" s="45">
        <f t="shared" si="6"/>
        <v>0.27177325022399845</v>
      </c>
      <c r="J29" s="113">
        <v>11457947.16</v>
      </c>
      <c r="K29" s="94">
        <f>J29/J$34*100</f>
        <v>24.719485329793727</v>
      </c>
      <c r="L29" s="46">
        <v>11450574.529999996</v>
      </c>
      <c r="M29" s="94">
        <f>L29/L$34*100</f>
        <v>23.633188695356168</v>
      </c>
      <c r="N29" s="80">
        <f>L29-J29</f>
        <v>-7372.6300000045449</v>
      </c>
      <c r="O29" s="86">
        <f t="shared" ref="O29:O32" si="10">IFERROR((L29-J29)/J29*100, "-")</f>
        <v>-6.4345121312328904E-2</v>
      </c>
      <c r="P29" s="82">
        <f>M29-K29</f>
        <v>-1.0862966344375593</v>
      </c>
    </row>
    <row r="30" spans="1:16" x14ac:dyDescent="0.25">
      <c r="A30" s="107" t="s">
        <v>26</v>
      </c>
      <c r="B30" s="12" t="s">
        <v>27</v>
      </c>
      <c r="C30" s="2">
        <v>390</v>
      </c>
      <c r="D30" s="86">
        <f>C30/C$34*100</f>
        <v>1.5979677128574941</v>
      </c>
      <c r="E30" s="2">
        <v>22</v>
      </c>
      <c r="F30" s="86">
        <f>E30/E$34*100</f>
        <v>9.5785440613026809E-2</v>
      </c>
      <c r="G30" s="80">
        <f t="shared" ref="G30:G32" si="11">E30-C30</f>
        <v>-368</v>
      </c>
      <c r="H30" s="5">
        <f t="shared" si="5"/>
        <v>-94.358974358974351</v>
      </c>
      <c r="I30" s="45">
        <f t="shared" si="6"/>
        <v>-1.5021822722444673</v>
      </c>
      <c r="J30" s="112">
        <v>39860.480000000003</v>
      </c>
      <c r="K30" s="94">
        <f>J30/J$34*100</f>
        <v>8.5995382666657044E-2</v>
      </c>
      <c r="L30" s="46">
        <v>65534.37999999999</v>
      </c>
      <c r="M30" s="94">
        <f>L30/L$34*100</f>
        <v>0.13525839812800869</v>
      </c>
      <c r="N30" s="80">
        <f t="shared" ref="N30:N32" si="12">L30-J30</f>
        <v>25673.899999999987</v>
      </c>
      <c r="O30" s="86">
        <f t="shared" si="10"/>
        <v>64.409410022157246</v>
      </c>
      <c r="P30" s="82">
        <f t="shared" ref="P30:P32" si="13">M30-K30</f>
        <v>4.9263015461351645E-2</v>
      </c>
    </row>
    <row r="31" spans="1:16" ht="21.75" customHeight="1" x14ac:dyDescent="0.25">
      <c r="A31" s="107" t="s">
        <v>28</v>
      </c>
      <c r="B31" s="25" t="s">
        <v>30</v>
      </c>
      <c r="C31" s="2">
        <v>5</v>
      </c>
      <c r="D31" s="86">
        <f>C31/C$34*100</f>
        <v>2.0486765549455051E-2</v>
      </c>
      <c r="E31" s="2">
        <v>563</v>
      </c>
      <c r="F31" s="86">
        <f>E31/E$34*100</f>
        <v>2.4512365029606409</v>
      </c>
      <c r="G31" s="80">
        <f t="shared" si="11"/>
        <v>558</v>
      </c>
      <c r="H31" s="5">
        <f t="shared" si="5"/>
        <v>11160</v>
      </c>
      <c r="I31" s="45">
        <f t="shared" si="6"/>
        <v>2.4307497374111859</v>
      </c>
      <c r="J31" s="112">
        <v>335680.22</v>
      </c>
      <c r="K31" s="94">
        <f>J31/J$34*100</f>
        <v>0.72419973298183116</v>
      </c>
      <c r="L31" s="46">
        <v>455749.26</v>
      </c>
      <c r="M31" s="94">
        <f>L31/L$34*100</f>
        <v>0.94063474554310811</v>
      </c>
      <c r="N31" s="80">
        <f t="shared" si="12"/>
        <v>120069.04000000004</v>
      </c>
      <c r="O31" s="86">
        <f t="shared" si="10"/>
        <v>35.768875508959106</v>
      </c>
      <c r="P31" s="82">
        <f t="shared" si="13"/>
        <v>0.21643501256127695</v>
      </c>
    </row>
    <row r="32" spans="1:16" x14ac:dyDescent="0.25">
      <c r="A32" s="108" t="s">
        <v>23</v>
      </c>
      <c r="B32" s="25" t="s">
        <v>39</v>
      </c>
      <c r="C32" s="2">
        <v>2327</v>
      </c>
      <c r="D32" s="86">
        <f>C32/C$34*100</f>
        <v>9.5345406867163813</v>
      </c>
      <c r="E32" s="2">
        <v>0</v>
      </c>
      <c r="F32" s="86">
        <f>E32/E$34*100</f>
        <v>0</v>
      </c>
      <c r="G32" s="80">
        <f t="shared" si="11"/>
        <v>-2327</v>
      </c>
      <c r="H32" s="5">
        <f t="shared" si="5"/>
        <v>-100</v>
      </c>
      <c r="I32" s="45">
        <f t="shared" si="6"/>
        <v>-9.5345406867163813</v>
      </c>
      <c r="J32" s="46">
        <v>0</v>
      </c>
      <c r="K32" s="94">
        <f>J32/J$34*100</f>
        <v>0</v>
      </c>
      <c r="L32" s="46">
        <v>0</v>
      </c>
      <c r="M32" s="94">
        <f>L32/L$34*100</f>
        <v>0</v>
      </c>
      <c r="N32" s="80">
        <f t="shared" si="12"/>
        <v>0</v>
      </c>
      <c r="O32" s="86" t="str">
        <f t="shared" si="10"/>
        <v>-</v>
      </c>
      <c r="P32" s="82">
        <f t="shared" si="13"/>
        <v>0</v>
      </c>
    </row>
    <row r="33" spans="1:16" x14ac:dyDescent="0.25">
      <c r="A33" s="106" t="s">
        <v>21</v>
      </c>
      <c r="B33" s="16" t="s">
        <v>22</v>
      </c>
      <c r="C33" s="6">
        <f>SUM(C29:C32)</f>
        <v>4647</v>
      </c>
      <c r="D33" s="88">
        <f>SUM(D29:D32)</f>
        <v>19.040399901663527</v>
      </c>
      <c r="E33" s="6">
        <f>SUM(E29:E32)</f>
        <v>2459</v>
      </c>
      <c r="F33" s="88">
        <f>SUM(F29:F32)</f>
        <v>10.70619993033786</v>
      </c>
      <c r="G33" s="53">
        <f>E33-C33</f>
        <v>-2188</v>
      </c>
      <c r="H33" s="53">
        <f>(E33-C33)/C33*100</f>
        <v>-47.084140305573492</v>
      </c>
      <c r="I33" s="48">
        <f>F33-D33</f>
        <v>-8.3341999713256669</v>
      </c>
      <c r="J33" s="6">
        <f>SUM(J29:J32)</f>
        <v>11833487.860000001</v>
      </c>
      <c r="K33" s="96">
        <f>SUM(K29:K32)</f>
        <v>25.529680445442214</v>
      </c>
      <c r="L33" s="6">
        <f>SUM(L29:L32)</f>
        <v>11971858.169999996</v>
      </c>
      <c r="M33" s="88">
        <f>SUM(M29:M32)</f>
        <v>24.709081839027284</v>
      </c>
      <c r="N33" s="88">
        <f>L33-J33</f>
        <v>138370.30999999493</v>
      </c>
      <c r="O33" s="88">
        <f>(L33-J33)/J33*100</f>
        <v>1.1693112938216588</v>
      </c>
      <c r="P33" s="83">
        <f>M33-K33</f>
        <v>-0.82059860641492932</v>
      </c>
    </row>
    <row r="34" spans="1:16" ht="18" customHeight="1" x14ac:dyDescent="0.25">
      <c r="A34" s="26" t="s">
        <v>37</v>
      </c>
      <c r="B34" s="27" t="s">
        <v>38</v>
      </c>
      <c r="C34" s="90">
        <f>C28+C33</f>
        <v>24406</v>
      </c>
      <c r="D34" s="91">
        <f>D28+D33</f>
        <v>100</v>
      </c>
      <c r="E34" s="90">
        <f>E28+E33</f>
        <v>22968</v>
      </c>
      <c r="F34" s="91">
        <f>F28+F33</f>
        <v>100</v>
      </c>
      <c r="G34" s="92">
        <f>E34-C34</f>
        <v>-1438</v>
      </c>
      <c r="H34" s="92">
        <f>(E34-C34)/C34*100</f>
        <v>-5.8919937720232722</v>
      </c>
      <c r="I34" s="92">
        <f>F34-D34</f>
        <v>0</v>
      </c>
      <c r="J34" s="90">
        <f>J28+J33</f>
        <v>46351883.977899998</v>
      </c>
      <c r="K34" s="91">
        <f>(K28+K33)</f>
        <v>100.00000000000001</v>
      </c>
      <c r="L34" s="90">
        <f>L28+L33</f>
        <v>48451246.582099982</v>
      </c>
      <c r="M34" s="91">
        <f>(M28+M33)</f>
        <v>100</v>
      </c>
      <c r="N34" s="93">
        <f>L34-J34</f>
        <v>2099362.6041999832</v>
      </c>
      <c r="O34" s="93">
        <f>(L34-J34)/J34*100</f>
        <v>4.529185060095795</v>
      </c>
      <c r="P34" s="119">
        <f>M34-K34</f>
        <v>0</v>
      </c>
    </row>
    <row r="35" spans="1:16" x14ac:dyDescent="0.25">
      <c r="O35" s="98"/>
      <c r="P35" s="98"/>
    </row>
    <row r="37" spans="1:16" x14ac:dyDescent="0.25">
      <c r="B37" s="100" t="s">
        <v>67</v>
      </c>
    </row>
  </sheetData>
  <mergeCells count="6">
    <mergeCell ref="A7:A9"/>
    <mergeCell ref="C7:I7"/>
    <mergeCell ref="J7:P7"/>
    <mergeCell ref="G8:H8"/>
    <mergeCell ref="N8:O8"/>
    <mergeCell ref="B7:B9"/>
  </mergeCells>
  <pageMargins left="0.39370078740157483" right="0.39370078740157483" top="0.74803149606299213" bottom="0.74803149606299213" header="0.31496062992125984" footer="0.31496062992125984"/>
  <pageSetup paperSize="9" scale="65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.7109375" customWidth="1"/>
    <col min="2" max="2" width="33.7109375" customWidth="1"/>
    <col min="3" max="3" width="10.7109375" customWidth="1"/>
    <col min="4" max="4" width="9.85546875" customWidth="1"/>
    <col min="5" max="5" width="12" customWidth="1"/>
    <col min="6" max="6" width="12.85546875" bestFit="1" customWidth="1"/>
    <col min="7" max="7" width="11.5703125" bestFit="1" customWidth="1"/>
    <col min="8" max="8" width="12.42578125" bestFit="1" customWidth="1"/>
    <col min="9" max="9" width="12.28515625" style="1" customWidth="1"/>
    <col min="10" max="10" width="14" customWidth="1"/>
    <col min="11" max="11" width="8.85546875" customWidth="1"/>
    <col min="12" max="12" width="15.5703125" customWidth="1"/>
    <col min="13" max="13" width="8.85546875" customWidth="1"/>
    <col min="14" max="14" width="14.42578125" customWidth="1"/>
    <col min="15" max="15" width="11.42578125" customWidth="1"/>
    <col min="16" max="16" width="10.28515625" customWidth="1"/>
  </cols>
  <sheetData>
    <row r="3" spans="1:18" x14ac:dyDescent="0.25">
      <c r="E3" s="10" t="s">
        <v>58</v>
      </c>
      <c r="F3" s="17"/>
      <c r="G3" s="17"/>
      <c r="H3" s="17"/>
      <c r="I3" s="18"/>
      <c r="J3" s="17"/>
      <c r="K3" s="17"/>
      <c r="L3" s="17"/>
      <c r="M3" s="17"/>
    </row>
    <row r="4" spans="1:18" x14ac:dyDescent="0.25">
      <c r="D4" s="8"/>
      <c r="E4" s="24"/>
      <c r="F4" s="8"/>
      <c r="G4" s="8"/>
      <c r="H4" s="8"/>
      <c r="I4" s="8"/>
      <c r="J4" s="8"/>
      <c r="K4" s="8"/>
      <c r="L4" s="8"/>
      <c r="M4" s="8"/>
      <c r="N4" s="8"/>
    </row>
    <row r="5" spans="1:18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8" ht="18" customHeight="1" x14ac:dyDescent="0.25">
      <c r="A7" s="122" t="s">
        <v>0</v>
      </c>
      <c r="B7" s="128" t="s">
        <v>33</v>
      </c>
      <c r="C7" s="125" t="s">
        <v>1</v>
      </c>
      <c r="D7" s="125"/>
      <c r="E7" s="125"/>
      <c r="F7" s="125"/>
      <c r="G7" s="125"/>
      <c r="H7" s="125"/>
      <c r="I7" s="125"/>
      <c r="J7" s="125" t="s">
        <v>35</v>
      </c>
      <c r="K7" s="125"/>
      <c r="L7" s="125"/>
      <c r="M7" s="125"/>
      <c r="N7" s="125"/>
      <c r="O7" s="125"/>
      <c r="P7" s="126"/>
    </row>
    <row r="8" spans="1:18" ht="38.25" customHeight="1" x14ac:dyDescent="0.25">
      <c r="A8" s="123"/>
      <c r="B8" s="129"/>
      <c r="C8" s="29" t="s">
        <v>1</v>
      </c>
      <c r="D8" s="29" t="s">
        <v>55</v>
      </c>
      <c r="E8" s="29" t="s">
        <v>1</v>
      </c>
      <c r="F8" s="29" t="s">
        <v>55</v>
      </c>
      <c r="G8" s="127" t="s">
        <v>31</v>
      </c>
      <c r="H8" s="127"/>
      <c r="I8" s="29" t="s">
        <v>32</v>
      </c>
      <c r="J8" s="29" t="s">
        <v>35</v>
      </c>
      <c r="K8" s="29" t="s">
        <v>55</v>
      </c>
      <c r="L8" s="29" t="s">
        <v>2</v>
      </c>
      <c r="M8" s="29" t="s">
        <v>55</v>
      </c>
      <c r="N8" s="127" t="s">
        <v>36</v>
      </c>
      <c r="O8" s="127"/>
      <c r="P8" s="20" t="s">
        <v>32</v>
      </c>
    </row>
    <row r="9" spans="1:18" ht="31.5" customHeight="1" thickBot="1" x14ac:dyDescent="0.3">
      <c r="A9" s="124"/>
      <c r="B9" s="130"/>
      <c r="C9" s="21" t="s">
        <v>60</v>
      </c>
      <c r="D9" s="21" t="s">
        <v>57</v>
      </c>
      <c r="E9" s="21" t="s">
        <v>61</v>
      </c>
      <c r="F9" s="21" t="s">
        <v>57</v>
      </c>
      <c r="G9" s="21" t="s">
        <v>64</v>
      </c>
      <c r="H9" s="21" t="s">
        <v>62</v>
      </c>
      <c r="I9" s="21" t="s">
        <v>57</v>
      </c>
      <c r="J9" s="21" t="s">
        <v>60</v>
      </c>
      <c r="K9" s="21" t="s">
        <v>57</v>
      </c>
      <c r="L9" s="21" t="s">
        <v>61</v>
      </c>
      <c r="M9" s="21" t="s">
        <v>57</v>
      </c>
      <c r="N9" s="21" t="s">
        <v>63</v>
      </c>
      <c r="O9" s="21" t="s">
        <v>62</v>
      </c>
      <c r="P9" s="19" t="s">
        <v>57</v>
      </c>
    </row>
    <row r="10" spans="1:18" x14ac:dyDescent="0.25">
      <c r="A10" s="109" t="s">
        <v>3</v>
      </c>
      <c r="B10" s="23" t="s">
        <v>40</v>
      </c>
      <c r="C10" s="116">
        <v>2842</v>
      </c>
      <c r="D10" s="86">
        <f t="shared" ref="D10:D27" si="0">C10/C$34*100</f>
        <v>11.705589192306109</v>
      </c>
      <c r="E10" s="2">
        <v>2923</v>
      </c>
      <c r="F10" s="86">
        <f t="shared" ref="F10:F27" si="1">E10/E$34*100</f>
        <v>12.579617834394904</v>
      </c>
      <c r="G10" s="63">
        <f>E10-C10</f>
        <v>81</v>
      </c>
      <c r="H10" s="5">
        <f>IFERROR((E10-C10)/C10*100, "-")</f>
        <v>2.8501055594651654</v>
      </c>
      <c r="I10" s="33">
        <f>F10-D10</f>
        <v>0.87402864208879549</v>
      </c>
      <c r="J10" s="117">
        <v>3596005.8799000001</v>
      </c>
      <c r="K10" s="89">
        <f t="shared" ref="K10:K27" si="2">J10/J$34*100</f>
        <v>7.9084842699845117</v>
      </c>
      <c r="L10" s="74">
        <v>4091467.3499999996</v>
      </c>
      <c r="M10" s="89">
        <f t="shared" ref="M10:M27" si="3">L10/L$34*100</f>
        <v>8.3942964319622959</v>
      </c>
      <c r="N10" s="63">
        <f>L10-J10</f>
        <v>495461.47009999957</v>
      </c>
      <c r="O10" s="5">
        <f>IFERROR((L10-J10)/J10*100, "-")</f>
        <v>13.778105115717377</v>
      </c>
      <c r="P10" s="68">
        <f>M10-K10</f>
        <v>0.48581216197778421</v>
      </c>
    </row>
    <row r="11" spans="1:18" ht="20.25" customHeight="1" x14ac:dyDescent="0.25">
      <c r="A11" s="108" t="s">
        <v>4</v>
      </c>
      <c r="B11" s="23" t="s">
        <v>41</v>
      </c>
      <c r="C11" s="116">
        <v>3334</v>
      </c>
      <c r="D11" s="86">
        <f t="shared" si="0"/>
        <v>13.732031797026236</v>
      </c>
      <c r="E11" s="2">
        <v>3813</v>
      </c>
      <c r="F11" s="86">
        <f t="shared" si="1"/>
        <v>16.409881218798418</v>
      </c>
      <c r="G11" s="63">
        <f t="shared" ref="G11:G26" si="4">E11-C11</f>
        <v>479</v>
      </c>
      <c r="H11" s="5">
        <f t="shared" ref="H11:H32" si="5">IFERROR((E11-C11)/C11*100, "-")</f>
        <v>14.367126574685063</v>
      </c>
      <c r="I11" s="33">
        <f t="shared" ref="I11:I32" si="6">F11-D11</f>
        <v>2.6778494217721818</v>
      </c>
      <c r="J11" s="117">
        <v>641044.17689999996</v>
      </c>
      <c r="K11" s="89">
        <f t="shared" si="2"/>
        <v>1.4098107619111566</v>
      </c>
      <c r="L11" s="74">
        <v>659758.2277000004</v>
      </c>
      <c r="M11" s="89">
        <f t="shared" si="3"/>
        <v>1.3535990056818814</v>
      </c>
      <c r="N11" s="63">
        <f t="shared" ref="N11:N26" si="7">L11-J11</f>
        <v>18714.050800000434</v>
      </c>
      <c r="O11" s="5">
        <f t="shared" ref="O11:O27" si="8">IFERROR((L11-J11)/J11*100, "-")</f>
        <v>2.9193075102091974</v>
      </c>
      <c r="P11" s="68">
        <f>M11-K11</f>
        <v>-5.6211756229275212E-2</v>
      </c>
      <c r="R11" s="3"/>
    </row>
    <row r="12" spans="1:18" x14ac:dyDescent="0.25">
      <c r="A12" s="108" t="s">
        <v>5</v>
      </c>
      <c r="B12" s="23" t="s">
        <v>42</v>
      </c>
      <c r="C12" s="116">
        <v>4425</v>
      </c>
      <c r="D12" s="86">
        <f t="shared" si="0"/>
        <v>18.225627085135301</v>
      </c>
      <c r="E12" s="2">
        <v>4924</v>
      </c>
      <c r="F12" s="86">
        <f t="shared" si="1"/>
        <v>21.191254949216734</v>
      </c>
      <c r="G12" s="63">
        <f t="shared" si="4"/>
        <v>499</v>
      </c>
      <c r="H12" s="5">
        <f t="shared" si="5"/>
        <v>11.27683615819209</v>
      </c>
      <c r="I12" s="33">
        <f t="shared" si="6"/>
        <v>2.9656278640814335</v>
      </c>
      <c r="J12" s="117">
        <v>8191003.2969000004</v>
      </c>
      <c r="K12" s="89">
        <f t="shared" si="2"/>
        <v>18.013991882217478</v>
      </c>
      <c r="L12" s="74">
        <v>8922242.8259999994</v>
      </c>
      <c r="M12" s="89">
        <f t="shared" si="3"/>
        <v>18.305401146459836</v>
      </c>
      <c r="N12" s="63">
        <f t="shared" si="7"/>
        <v>731239.529099999</v>
      </c>
      <c r="O12" s="5">
        <f t="shared" si="8"/>
        <v>8.9273499545134687</v>
      </c>
      <c r="P12" s="68">
        <f t="shared" ref="P12:P27" si="9">M12-K12</f>
        <v>0.29140926424235758</v>
      </c>
    </row>
    <row r="13" spans="1:18" ht="19.5" customHeight="1" x14ac:dyDescent="0.25">
      <c r="A13" s="108" t="s">
        <v>6</v>
      </c>
      <c r="B13" s="23" t="s">
        <v>43</v>
      </c>
      <c r="C13" s="116">
        <v>0</v>
      </c>
      <c r="D13" s="86">
        <f t="shared" si="0"/>
        <v>0</v>
      </c>
      <c r="E13" s="2">
        <v>0</v>
      </c>
      <c r="F13" s="86">
        <f t="shared" si="1"/>
        <v>0</v>
      </c>
      <c r="G13" s="63">
        <f t="shared" si="4"/>
        <v>0</v>
      </c>
      <c r="H13" s="5" t="str">
        <f t="shared" si="5"/>
        <v>-</v>
      </c>
      <c r="I13" s="33">
        <f t="shared" si="6"/>
        <v>0</v>
      </c>
      <c r="J13" s="117">
        <v>0</v>
      </c>
      <c r="K13" s="89">
        <f t="shared" si="2"/>
        <v>0</v>
      </c>
      <c r="L13" s="74">
        <v>0</v>
      </c>
      <c r="M13" s="89">
        <f t="shared" si="3"/>
        <v>0</v>
      </c>
      <c r="N13" s="63">
        <f t="shared" si="7"/>
        <v>0</v>
      </c>
      <c r="O13" s="5" t="str">
        <f t="shared" si="8"/>
        <v>-</v>
      </c>
      <c r="P13" s="68">
        <f t="shared" si="9"/>
        <v>0</v>
      </c>
    </row>
    <row r="14" spans="1:18" x14ac:dyDescent="0.25">
      <c r="A14" s="108" t="s">
        <v>7</v>
      </c>
      <c r="B14" s="23" t="s">
        <v>45</v>
      </c>
      <c r="C14" s="116">
        <v>0</v>
      </c>
      <c r="D14" s="86">
        <f t="shared" si="0"/>
        <v>0</v>
      </c>
      <c r="E14" s="2">
        <v>0</v>
      </c>
      <c r="F14" s="86">
        <f t="shared" si="1"/>
        <v>0</v>
      </c>
      <c r="G14" s="63">
        <f t="shared" si="4"/>
        <v>0</v>
      </c>
      <c r="H14" s="5" t="str">
        <f t="shared" si="5"/>
        <v>-</v>
      </c>
      <c r="I14" s="33">
        <f t="shared" si="6"/>
        <v>0</v>
      </c>
      <c r="J14" s="117">
        <v>0</v>
      </c>
      <c r="K14" s="89">
        <f t="shared" si="2"/>
        <v>0</v>
      </c>
      <c r="L14" s="74">
        <v>0</v>
      </c>
      <c r="M14" s="89">
        <f t="shared" si="3"/>
        <v>0</v>
      </c>
      <c r="N14" s="63">
        <f t="shared" si="7"/>
        <v>0</v>
      </c>
      <c r="O14" s="5" t="str">
        <f t="shared" si="8"/>
        <v>-</v>
      </c>
      <c r="P14" s="68">
        <f t="shared" si="9"/>
        <v>0</v>
      </c>
    </row>
    <row r="15" spans="1:18" x14ac:dyDescent="0.25">
      <c r="A15" s="108" t="s">
        <v>8</v>
      </c>
      <c r="B15" s="23" t="s">
        <v>46</v>
      </c>
      <c r="C15" s="116">
        <v>0</v>
      </c>
      <c r="D15" s="86">
        <f t="shared" si="0"/>
        <v>0</v>
      </c>
      <c r="E15" s="2">
        <v>0</v>
      </c>
      <c r="F15" s="86">
        <f t="shared" si="1"/>
        <v>0</v>
      </c>
      <c r="G15" s="63">
        <f t="shared" si="4"/>
        <v>0</v>
      </c>
      <c r="H15" s="5" t="str">
        <f t="shared" si="5"/>
        <v>-</v>
      </c>
      <c r="I15" s="33">
        <f t="shared" si="6"/>
        <v>0</v>
      </c>
      <c r="J15" s="117">
        <v>200</v>
      </c>
      <c r="K15" s="89">
        <f t="shared" si="2"/>
        <v>4.3984823908043417E-4</v>
      </c>
      <c r="L15" s="74">
        <v>4226.6000999999997</v>
      </c>
      <c r="M15" s="89">
        <f t="shared" si="3"/>
        <v>8.6715427751761186E-3</v>
      </c>
      <c r="N15" s="63">
        <f t="shared" si="7"/>
        <v>4026.6000999999997</v>
      </c>
      <c r="O15" s="5">
        <f t="shared" si="8"/>
        <v>2013.3000499999998</v>
      </c>
      <c r="P15" s="68">
        <f t="shared" si="9"/>
        <v>8.2316945360956847E-3</v>
      </c>
    </row>
    <row r="16" spans="1:18" x14ac:dyDescent="0.25">
      <c r="A16" s="108" t="s">
        <v>9</v>
      </c>
      <c r="B16" s="23" t="s">
        <v>71</v>
      </c>
      <c r="C16" s="116">
        <v>16</v>
      </c>
      <c r="D16" s="86">
        <f t="shared" si="0"/>
        <v>6.5900572511223693E-2</v>
      </c>
      <c r="E16" s="2">
        <v>26</v>
      </c>
      <c r="F16" s="86">
        <f t="shared" si="1"/>
        <v>0.11189533482527114</v>
      </c>
      <c r="G16" s="63">
        <f t="shared" si="4"/>
        <v>10</v>
      </c>
      <c r="H16" s="5">
        <f t="shared" si="5"/>
        <v>62.5</v>
      </c>
      <c r="I16" s="33">
        <f t="shared" si="6"/>
        <v>4.5994762314047449E-2</v>
      </c>
      <c r="J16" s="117">
        <v>34683.569999999992</v>
      </c>
      <c r="K16" s="89">
        <f t="shared" si="2"/>
        <v>7.6277535947614855E-2</v>
      </c>
      <c r="L16" s="74">
        <v>20668.205900000001</v>
      </c>
      <c r="M16" s="89">
        <f t="shared" si="3"/>
        <v>4.2404113781192E-2</v>
      </c>
      <c r="N16" s="63">
        <f t="shared" si="7"/>
        <v>-14015.364099999992</v>
      </c>
      <c r="O16" s="5">
        <f t="shared" si="8"/>
        <v>-40.409231517978093</v>
      </c>
      <c r="P16" s="68">
        <f t="shared" si="9"/>
        <v>-3.3873422166422855E-2</v>
      </c>
    </row>
    <row r="17" spans="1:16" ht="28.5" customHeight="1" x14ac:dyDescent="0.25">
      <c r="A17" s="108" t="s">
        <v>10</v>
      </c>
      <c r="B17" s="23" t="s">
        <v>47</v>
      </c>
      <c r="C17" s="116">
        <v>388</v>
      </c>
      <c r="D17" s="86">
        <f t="shared" si="0"/>
        <v>1.5980888833971745</v>
      </c>
      <c r="E17" s="2">
        <v>440</v>
      </c>
      <c r="F17" s="86">
        <f t="shared" si="1"/>
        <v>1.8936133585815116</v>
      </c>
      <c r="G17" s="63">
        <f t="shared" si="4"/>
        <v>52</v>
      </c>
      <c r="H17" s="5">
        <f t="shared" si="5"/>
        <v>13.402061855670103</v>
      </c>
      <c r="I17" s="33">
        <f t="shared" si="6"/>
        <v>0.29552447518433711</v>
      </c>
      <c r="J17" s="117">
        <v>1561460.07</v>
      </c>
      <c r="K17" s="89">
        <f t="shared" si="2"/>
        <v>3.4340273109195572</v>
      </c>
      <c r="L17" s="74">
        <v>1464453.0703</v>
      </c>
      <c r="M17" s="89">
        <f t="shared" si="3"/>
        <v>3.0045585437203894</v>
      </c>
      <c r="N17" s="63">
        <f t="shared" si="7"/>
        <v>-97006.999700000044</v>
      </c>
      <c r="O17" s="5">
        <f t="shared" si="8"/>
        <v>-6.212582797586367</v>
      </c>
      <c r="P17" s="68">
        <f t="shared" si="9"/>
        <v>-0.42946876719916771</v>
      </c>
    </row>
    <row r="18" spans="1:16" x14ac:dyDescent="0.25">
      <c r="A18" s="108" t="s">
        <v>11</v>
      </c>
      <c r="B18" s="23" t="s">
        <v>48</v>
      </c>
      <c r="C18" s="116">
        <v>521</v>
      </c>
      <c r="D18" s="86">
        <f t="shared" si="0"/>
        <v>2.1458873923967214</v>
      </c>
      <c r="E18" s="2">
        <v>582</v>
      </c>
      <c r="F18" s="86">
        <f t="shared" si="1"/>
        <v>2.5047340333964536</v>
      </c>
      <c r="G18" s="63">
        <f t="shared" si="4"/>
        <v>61</v>
      </c>
      <c r="H18" s="5">
        <f t="shared" si="5"/>
        <v>11.708253358925145</v>
      </c>
      <c r="I18" s="33">
        <f t="shared" si="6"/>
        <v>0.35884664099973218</v>
      </c>
      <c r="J18" s="117">
        <v>908566.30050000001</v>
      </c>
      <c r="K18" s="89">
        <f t="shared" si="2"/>
        <v>1.9981564368137479</v>
      </c>
      <c r="L18" s="74">
        <v>1813474.3500999999</v>
      </c>
      <c r="M18" s="89">
        <f t="shared" si="3"/>
        <v>3.7206312465134479</v>
      </c>
      <c r="N18" s="63">
        <f t="shared" si="7"/>
        <v>904908.04959999991</v>
      </c>
      <c r="O18" s="5">
        <f t="shared" si="8"/>
        <v>99.597360049785365</v>
      </c>
      <c r="P18" s="68">
        <f t="shared" si="9"/>
        <v>1.7224748096997</v>
      </c>
    </row>
    <row r="19" spans="1:16" s="31" customFormat="1" ht="27.75" customHeight="1" x14ac:dyDescent="0.2">
      <c r="A19" s="108" t="s">
        <v>12</v>
      </c>
      <c r="B19" s="23" t="s">
        <v>50</v>
      </c>
      <c r="C19" s="116">
        <v>7740</v>
      </c>
      <c r="D19" s="86">
        <f t="shared" si="0"/>
        <v>31.879401952304459</v>
      </c>
      <c r="E19" s="2">
        <v>7613</v>
      </c>
      <c r="F19" s="86">
        <f t="shared" si="1"/>
        <v>32.763814770184197</v>
      </c>
      <c r="G19" s="63">
        <f t="shared" si="4"/>
        <v>-127</v>
      </c>
      <c r="H19" s="5">
        <f t="shared" si="5"/>
        <v>-1.6408268733850131</v>
      </c>
      <c r="I19" s="33">
        <f t="shared" si="6"/>
        <v>0.88441281787973836</v>
      </c>
      <c r="J19" s="117">
        <v>17732920.354000006</v>
      </c>
      <c r="K19" s="89">
        <f t="shared" si="2"/>
        <v>38.998968957302459</v>
      </c>
      <c r="L19" s="74">
        <v>18718296.927099999</v>
      </c>
      <c r="M19" s="89">
        <f t="shared" si="3"/>
        <v>38.403565192220427</v>
      </c>
      <c r="N19" s="63">
        <f t="shared" si="7"/>
        <v>985376.57309999317</v>
      </c>
      <c r="O19" s="5">
        <f t="shared" si="8"/>
        <v>5.5567642183523498</v>
      </c>
      <c r="P19" s="68">
        <f t="shared" si="9"/>
        <v>-0.59540376508203252</v>
      </c>
    </row>
    <row r="20" spans="1:16" s="31" customFormat="1" ht="30" customHeight="1" x14ac:dyDescent="0.2">
      <c r="A20" s="108" t="s">
        <v>13</v>
      </c>
      <c r="B20" s="23" t="s">
        <v>51</v>
      </c>
      <c r="C20" s="116">
        <v>0</v>
      </c>
      <c r="D20" s="86">
        <f t="shared" si="0"/>
        <v>0</v>
      </c>
      <c r="E20" s="2">
        <v>0</v>
      </c>
      <c r="F20" s="86">
        <f t="shared" si="1"/>
        <v>0</v>
      </c>
      <c r="G20" s="63">
        <f t="shared" si="4"/>
        <v>0</v>
      </c>
      <c r="H20" s="5" t="str">
        <f t="shared" si="5"/>
        <v>-</v>
      </c>
      <c r="I20" s="33">
        <f t="shared" si="6"/>
        <v>0</v>
      </c>
      <c r="J20" s="117">
        <v>0</v>
      </c>
      <c r="K20" s="89">
        <f t="shared" si="2"/>
        <v>0</v>
      </c>
      <c r="L20" s="74">
        <v>0</v>
      </c>
      <c r="M20" s="89">
        <f t="shared" si="3"/>
        <v>0</v>
      </c>
      <c r="N20" s="63">
        <f t="shared" si="7"/>
        <v>0</v>
      </c>
      <c r="O20" s="5" t="str">
        <f t="shared" si="8"/>
        <v>-</v>
      </c>
      <c r="P20" s="68">
        <f t="shared" si="9"/>
        <v>0</v>
      </c>
    </row>
    <row r="21" spans="1:16" ht="27.75" customHeight="1" x14ac:dyDescent="0.25">
      <c r="A21" s="108" t="s">
        <v>14</v>
      </c>
      <c r="B21" s="23" t="s">
        <v>52</v>
      </c>
      <c r="C21" s="116">
        <v>0</v>
      </c>
      <c r="D21" s="86">
        <f t="shared" si="0"/>
        <v>0</v>
      </c>
      <c r="E21" s="2">
        <v>0</v>
      </c>
      <c r="F21" s="86">
        <f t="shared" si="1"/>
        <v>0</v>
      </c>
      <c r="G21" s="63">
        <f t="shared" si="4"/>
        <v>0</v>
      </c>
      <c r="H21" s="5" t="str">
        <f t="shared" si="5"/>
        <v>-</v>
      </c>
      <c r="I21" s="33">
        <f t="shared" si="6"/>
        <v>0</v>
      </c>
      <c r="J21" s="117">
        <v>0</v>
      </c>
      <c r="K21" s="89">
        <f t="shared" si="2"/>
        <v>0</v>
      </c>
      <c r="L21" s="74">
        <v>0</v>
      </c>
      <c r="M21" s="89">
        <f t="shared" si="3"/>
        <v>0</v>
      </c>
      <c r="N21" s="63">
        <f t="shared" si="7"/>
        <v>0</v>
      </c>
      <c r="O21" s="5" t="str">
        <f t="shared" si="8"/>
        <v>-</v>
      </c>
      <c r="P21" s="68">
        <f t="shared" si="9"/>
        <v>0</v>
      </c>
    </row>
    <row r="22" spans="1:16" x14ac:dyDescent="0.25">
      <c r="A22" s="108" t="s">
        <v>15</v>
      </c>
      <c r="B22" s="23" t="s">
        <v>53</v>
      </c>
      <c r="C22" s="116">
        <v>103</v>
      </c>
      <c r="D22" s="86">
        <f t="shared" si="0"/>
        <v>0.42423493554100256</v>
      </c>
      <c r="E22" s="2">
        <v>86</v>
      </c>
      <c r="F22" s="86">
        <f t="shared" si="1"/>
        <v>0.37011533826820447</v>
      </c>
      <c r="G22" s="63">
        <f t="shared" si="4"/>
        <v>-17</v>
      </c>
      <c r="H22" s="5">
        <f t="shared" si="5"/>
        <v>-16.50485436893204</v>
      </c>
      <c r="I22" s="33">
        <f t="shared" si="6"/>
        <v>-5.4119597272798081E-2</v>
      </c>
      <c r="J22" s="117">
        <v>274031.76999999996</v>
      </c>
      <c r="K22" s="89">
        <f t="shared" si="2"/>
        <v>0.60266195743297268</v>
      </c>
      <c r="L22" s="74">
        <v>306955.48940000002</v>
      </c>
      <c r="M22" s="89">
        <f t="shared" si="3"/>
        <v>0.62976803895102829</v>
      </c>
      <c r="N22" s="63">
        <f t="shared" si="7"/>
        <v>32923.71940000006</v>
      </c>
      <c r="O22" s="5">
        <f t="shared" si="8"/>
        <v>12.014562909986703</v>
      </c>
      <c r="P22" s="68">
        <f t="shared" si="9"/>
        <v>2.7106081518055603E-2</v>
      </c>
    </row>
    <row r="23" spans="1:16" x14ac:dyDescent="0.25">
      <c r="A23" s="108" t="s">
        <v>16</v>
      </c>
      <c r="B23" s="23" t="s">
        <v>49</v>
      </c>
      <c r="C23" s="116">
        <v>64</v>
      </c>
      <c r="D23" s="86">
        <f t="shared" si="0"/>
        <v>0.26360229004489477</v>
      </c>
      <c r="E23" s="2">
        <v>108</v>
      </c>
      <c r="F23" s="86">
        <f t="shared" si="1"/>
        <v>0.46479600619728006</v>
      </c>
      <c r="G23" s="63">
        <f t="shared" si="4"/>
        <v>44</v>
      </c>
      <c r="H23" s="5">
        <f t="shared" si="5"/>
        <v>68.75</v>
      </c>
      <c r="I23" s="33">
        <f t="shared" si="6"/>
        <v>0.20119371615238529</v>
      </c>
      <c r="J23" s="117">
        <v>136354.70999999996</v>
      </c>
      <c r="K23" s="89">
        <f t="shared" si="2"/>
        <v>0.29987689541911622</v>
      </c>
      <c r="L23" s="74">
        <v>176437.36999999997</v>
      </c>
      <c r="M23" s="89">
        <f t="shared" si="3"/>
        <v>0.36198934483879269</v>
      </c>
      <c r="N23" s="63">
        <f t="shared" si="7"/>
        <v>40082.660000000003</v>
      </c>
      <c r="O23" s="5">
        <f t="shared" si="8"/>
        <v>29.395874920638981</v>
      </c>
      <c r="P23" s="68">
        <f t="shared" si="9"/>
        <v>6.2112449419676474E-2</v>
      </c>
    </row>
    <row r="24" spans="1:16" x14ac:dyDescent="0.25">
      <c r="A24" s="108" t="s">
        <v>17</v>
      </c>
      <c r="B24" s="23" t="s">
        <v>72</v>
      </c>
      <c r="C24" s="116">
        <v>7</v>
      </c>
      <c r="D24" s="86">
        <f t="shared" si="0"/>
        <v>2.8831500473660367E-2</v>
      </c>
      <c r="E24" s="2">
        <v>13</v>
      </c>
      <c r="F24" s="86">
        <f t="shared" si="1"/>
        <v>5.5947667412635571E-2</v>
      </c>
      <c r="G24" s="63">
        <f t="shared" si="4"/>
        <v>6</v>
      </c>
      <c r="H24" s="5">
        <f t="shared" si="5"/>
        <v>85.714285714285708</v>
      </c>
      <c r="I24" s="33">
        <f t="shared" si="6"/>
        <v>2.7116166938975204E-2</v>
      </c>
      <c r="J24" s="117">
        <v>8316.2366000000002</v>
      </c>
      <c r="K24" s="89">
        <f t="shared" si="2"/>
        <v>1.8289410121431284E-2</v>
      </c>
      <c r="L24" s="74">
        <v>49040.916700000002</v>
      </c>
      <c r="M24" s="89">
        <f t="shared" si="3"/>
        <v>0.10061524554875653</v>
      </c>
      <c r="N24" s="63">
        <f t="shared" si="7"/>
        <v>40724.680099999998</v>
      </c>
      <c r="O24" s="5">
        <f t="shared" si="8"/>
        <v>489.70083535141356</v>
      </c>
      <c r="P24" s="68">
        <f t="shared" si="9"/>
        <v>8.2325835427325245E-2</v>
      </c>
    </row>
    <row r="25" spans="1:16" ht="18" customHeight="1" x14ac:dyDescent="0.25">
      <c r="A25" s="108" t="s">
        <v>18</v>
      </c>
      <c r="B25" s="23" t="s">
        <v>73</v>
      </c>
      <c r="C25" s="116">
        <v>35</v>
      </c>
      <c r="D25" s="86">
        <f t="shared" si="0"/>
        <v>0.14415750236830183</v>
      </c>
      <c r="E25" s="2">
        <v>42</v>
      </c>
      <c r="F25" s="86">
        <f t="shared" si="1"/>
        <v>0.18075400241005338</v>
      </c>
      <c r="G25" s="63">
        <f t="shared" si="4"/>
        <v>7</v>
      </c>
      <c r="H25" s="5">
        <f t="shared" si="5"/>
        <v>20</v>
      </c>
      <c r="I25" s="33">
        <f t="shared" si="6"/>
        <v>3.6596500041751551E-2</v>
      </c>
      <c r="J25" s="117">
        <v>20739.530000000002</v>
      </c>
      <c r="K25" s="89">
        <f t="shared" si="2"/>
        <v>4.5611228749279191E-2</v>
      </c>
      <c r="L25" s="74">
        <v>26478.16</v>
      </c>
      <c r="M25" s="89">
        <f t="shared" si="3"/>
        <v>5.4324159280637253E-2</v>
      </c>
      <c r="N25" s="63">
        <f t="shared" si="7"/>
        <v>5738.6299999999974</v>
      </c>
      <c r="O25" s="5">
        <f t="shared" si="8"/>
        <v>27.670009879683853</v>
      </c>
      <c r="P25" s="68">
        <f t="shared" si="9"/>
        <v>8.7129305313580624E-3</v>
      </c>
    </row>
    <row r="26" spans="1:16" ht="19.5" customHeight="1" x14ac:dyDescent="0.25">
      <c r="A26" s="108" t="s">
        <v>19</v>
      </c>
      <c r="B26" s="23" t="s">
        <v>54</v>
      </c>
      <c r="C26" s="116">
        <v>0</v>
      </c>
      <c r="D26" s="86">
        <f t="shared" si="0"/>
        <v>0</v>
      </c>
      <c r="E26" s="2">
        <v>0</v>
      </c>
      <c r="F26" s="86">
        <f t="shared" si="1"/>
        <v>0</v>
      </c>
      <c r="G26" s="63">
        <f t="shared" si="4"/>
        <v>0</v>
      </c>
      <c r="H26" s="5" t="str">
        <f t="shared" si="5"/>
        <v>-</v>
      </c>
      <c r="I26" s="33">
        <f t="shared" si="6"/>
        <v>0</v>
      </c>
      <c r="J26" s="117">
        <v>0</v>
      </c>
      <c r="K26" s="89">
        <f t="shared" si="2"/>
        <v>0</v>
      </c>
      <c r="L26" s="74">
        <v>0</v>
      </c>
      <c r="M26" s="89">
        <f t="shared" si="3"/>
        <v>0</v>
      </c>
      <c r="N26" s="63">
        <f t="shared" si="7"/>
        <v>0</v>
      </c>
      <c r="O26" s="5" t="str">
        <f t="shared" si="8"/>
        <v>-</v>
      </c>
      <c r="P26" s="68">
        <f t="shared" si="9"/>
        <v>0</v>
      </c>
    </row>
    <row r="27" spans="1:16" x14ac:dyDescent="0.25">
      <c r="A27" s="108" t="s">
        <v>20</v>
      </c>
      <c r="B27" s="23" t="s">
        <v>44</v>
      </c>
      <c r="C27" s="116">
        <v>1</v>
      </c>
      <c r="D27" s="86">
        <f t="shared" si="0"/>
        <v>4.1187857819514808E-3</v>
      </c>
      <c r="E27" s="2">
        <v>74</v>
      </c>
      <c r="F27" s="86">
        <f t="shared" si="1"/>
        <v>0.31847133757961787</v>
      </c>
      <c r="G27" s="63">
        <f>E27-C27</f>
        <v>73</v>
      </c>
      <c r="H27" s="5">
        <f t="shared" si="5"/>
        <v>7300</v>
      </c>
      <c r="I27" s="33">
        <f t="shared" si="6"/>
        <v>0.31435255179766641</v>
      </c>
      <c r="J27" s="117">
        <v>1773.4</v>
      </c>
      <c r="K27" s="89">
        <f t="shared" si="2"/>
        <v>3.90013433592621E-3</v>
      </c>
      <c r="L27" s="74">
        <v>26128.230000000003</v>
      </c>
      <c r="M27" s="89">
        <f t="shared" si="3"/>
        <v>5.3606222193729659E-2</v>
      </c>
      <c r="N27" s="63">
        <f>L27-J27</f>
        <v>24354.83</v>
      </c>
      <c r="O27" s="5">
        <f t="shared" si="8"/>
        <v>1373.3410398105334</v>
      </c>
      <c r="P27" s="68">
        <f t="shared" si="9"/>
        <v>4.9706087857803449E-2</v>
      </c>
    </row>
    <row r="28" spans="1:16" x14ac:dyDescent="0.25">
      <c r="A28" s="106" t="s">
        <v>34</v>
      </c>
      <c r="B28" s="13" t="s">
        <v>24</v>
      </c>
      <c r="C28" s="14">
        <f>SUM(C10:C27)</f>
        <v>19476</v>
      </c>
      <c r="D28" s="15">
        <f>SUM(D10:D27)</f>
        <v>80.217471889287054</v>
      </c>
      <c r="E28" s="14">
        <f>SUM(E10:E27)</f>
        <v>20644</v>
      </c>
      <c r="F28" s="15">
        <f>SUM(F10:F27)</f>
        <v>88.844895851265292</v>
      </c>
      <c r="G28" s="64">
        <f>E28-C28</f>
        <v>1168</v>
      </c>
      <c r="H28" s="15">
        <f>(E28-C28)/C28*100</f>
        <v>5.997124666255905</v>
      </c>
      <c r="I28" s="32">
        <f>F28-D28</f>
        <v>8.6274239619782378</v>
      </c>
      <c r="J28" s="65">
        <f>SUM(J10:J27)</f>
        <v>33107099.294800006</v>
      </c>
      <c r="K28" s="35">
        <f>SUM(K10:K27)</f>
        <v>72.810496629394322</v>
      </c>
      <c r="L28" s="65">
        <f>SUM(L10:L27)</f>
        <v>36279627.723299988</v>
      </c>
      <c r="M28" s="35">
        <f>SUM(M10:M27)</f>
        <v>74.433430233927595</v>
      </c>
      <c r="N28" s="35">
        <f>L28-J28</f>
        <v>3172528.4284999818</v>
      </c>
      <c r="O28" s="35">
        <f>(L28-J28)/J28*100</f>
        <v>9.5826227488261946</v>
      </c>
      <c r="P28" s="69">
        <f>M28-K28</f>
        <v>1.622933604533273</v>
      </c>
    </row>
    <row r="29" spans="1:16" x14ac:dyDescent="0.25">
      <c r="A29" s="107" t="s">
        <v>29</v>
      </c>
      <c r="B29" s="11" t="s">
        <v>25</v>
      </c>
      <c r="C29" s="115">
        <v>2025</v>
      </c>
      <c r="D29" s="86">
        <f>C29/C$34*100</f>
        <v>8.3405412084517483</v>
      </c>
      <c r="E29" s="4">
        <v>1932</v>
      </c>
      <c r="F29" s="86">
        <f>E29/E$34*100</f>
        <v>8.314684110862455</v>
      </c>
      <c r="G29" s="63">
        <f>E29-C29</f>
        <v>-93</v>
      </c>
      <c r="H29" s="5">
        <f t="shared" si="5"/>
        <v>-4.5925925925925926</v>
      </c>
      <c r="I29" s="33">
        <f t="shared" si="6"/>
        <v>-2.5857097589293332E-2</v>
      </c>
      <c r="J29" s="115">
        <v>11910656.01</v>
      </c>
      <c r="K29" s="89">
        <f>J29/J$34*100</f>
        <v>26.194405361456454</v>
      </c>
      <c r="L29" s="74">
        <v>11872238.609999996</v>
      </c>
      <c r="M29" s="89">
        <f>L29/L$34*100</f>
        <v>24.357786993785489</v>
      </c>
      <c r="N29" s="63">
        <f>L29-J29</f>
        <v>-38417.400000004098</v>
      </c>
      <c r="O29" s="5">
        <f t="shared" ref="O29:O32" si="10">IFERROR((L29-J29)/J29*100, "-")</f>
        <v>-0.32254646568374951</v>
      </c>
      <c r="P29" s="70">
        <f>M29-K29</f>
        <v>-1.8366183676709653</v>
      </c>
    </row>
    <row r="30" spans="1:16" x14ac:dyDescent="0.25">
      <c r="A30" s="107" t="s">
        <v>26</v>
      </c>
      <c r="B30" s="12" t="s">
        <v>27</v>
      </c>
      <c r="C30" s="115">
        <v>393</v>
      </c>
      <c r="D30" s="86">
        <f>C30/C$34*100</f>
        <v>1.6186828123069319</v>
      </c>
      <c r="E30" s="4">
        <v>25</v>
      </c>
      <c r="F30" s="86">
        <f>E30/E$34*100</f>
        <v>0.10759166810122224</v>
      </c>
      <c r="G30" s="63">
        <f t="shared" ref="G30:G32" si="11">E30-C30</f>
        <v>-368</v>
      </c>
      <c r="H30" s="5">
        <f t="shared" si="5"/>
        <v>-93.638676844783717</v>
      </c>
      <c r="I30" s="33">
        <f t="shared" si="6"/>
        <v>-1.5110911442057096</v>
      </c>
      <c r="J30" s="115">
        <v>44287.76</v>
      </c>
      <c r="K30" s="89">
        <f>J30/J$34*100</f>
        <v>9.7399466244084451E-2</v>
      </c>
      <c r="L30" s="74">
        <v>69672.73</v>
      </c>
      <c r="M30" s="89">
        <f>L30/L$34*100</f>
        <v>0.14294469411910923</v>
      </c>
      <c r="N30" s="63">
        <f t="shared" ref="N30:N32" si="12">L30-J30</f>
        <v>25384.969999999994</v>
      </c>
      <c r="O30" s="5">
        <f t="shared" si="10"/>
        <v>57.318252266540448</v>
      </c>
      <c r="P30" s="70">
        <f t="shared" ref="P30:P32" si="13">M30-K30</f>
        <v>4.5545227875024782E-2</v>
      </c>
    </row>
    <row r="31" spans="1:16" ht="26.25" customHeight="1" x14ac:dyDescent="0.25">
      <c r="A31" s="107" t="s">
        <v>28</v>
      </c>
      <c r="B31" s="25" t="s">
        <v>30</v>
      </c>
      <c r="C31" s="115">
        <v>58</v>
      </c>
      <c r="D31" s="86">
        <f>C31/C$34*100</f>
        <v>0.23888957535318586</v>
      </c>
      <c r="E31" s="73">
        <v>635</v>
      </c>
      <c r="F31" s="86">
        <f>E31/E$34*100</f>
        <v>2.7328283697710449</v>
      </c>
      <c r="G31" s="63">
        <f t="shared" si="11"/>
        <v>577</v>
      </c>
      <c r="H31" s="5">
        <f t="shared" si="5"/>
        <v>994.82758620689663</v>
      </c>
      <c r="I31" s="33">
        <f t="shared" si="6"/>
        <v>2.493938794417859</v>
      </c>
      <c r="J31" s="115">
        <v>408185.57999999996</v>
      </c>
      <c r="K31" s="89">
        <f>J31/J$34*100</f>
        <v>0.8976985429051284</v>
      </c>
      <c r="L31" s="74">
        <v>519500.56000000006</v>
      </c>
      <c r="M31" s="89">
        <f>L31/L$34*100</f>
        <v>1.0658380781678278</v>
      </c>
      <c r="N31" s="63">
        <f t="shared" si="12"/>
        <v>111314.9800000001</v>
      </c>
      <c r="O31" s="5">
        <f t="shared" si="10"/>
        <v>27.27067918469832</v>
      </c>
      <c r="P31" s="70">
        <f t="shared" si="13"/>
        <v>0.16813953526269942</v>
      </c>
    </row>
    <row r="32" spans="1:16" ht="16.5" customHeight="1" x14ac:dyDescent="0.25">
      <c r="A32" s="108" t="s">
        <v>23</v>
      </c>
      <c r="B32" s="25" t="s">
        <v>39</v>
      </c>
      <c r="C32" s="115">
        <v>2327</v>
      </c>
      <c r="D32" s="87">
        <f>C32/C$34*100</f>
        <v>9.5844145146010966</v>
      </c>
      <c r="E32" s="73">
        <v>0</v>
      </c>
      <c r="F32" s="86">
        <f>E32/E$34*100</f>
        <v>0</v>
      </c>
      <c r="G32" s="63">
        <f t="shared" si="11"/>
        <v>-2327</v>
      </c>
      <c r="H32" s="5">
        <f t="shared" si="5"/>
        <v>-100</v>
      </c>
      <c r="I32" s="33">
        <f t="shared" si="6"/>
        <v>-9.5844145146010966</v>
      </c>
      <c r="J32" s="115">
        <v>0</v>
      </c>
      <c r="K32" s="89">
        <f>J32/J$34*100</f>
        <v>0</v>
      </c>
      <c r="L32" s="74">
        <v>0</v>
      </c>
      <c r="M32" s="89">
        <f>L32/L$34*100</f>
        <v>0</v>
      </c>
      <c r="N32" s="63">
        <f t="shared" si="12"/>
        <v>0</v>
      </c>
      <c r="O32" s="5" t="str">
        <f t="shared" si="10"/>
        <v>-</v>
      </c>
      <c r="P32" s="70">
        <f t="shared" si="13"/>
        <v>0</v>
      </c>
    </row>
    <row r="33" spans="1:16" x14ac:dyDescent="0.25">
      <c r="A33" s="106" t="s">
        <v>21</v>
      </c>
      <c r="B33" s="16" t="s">
        <v>22</v>
      </c>
      <c r="C33" s="6">
        <f>SUM(C29:C32)</f>
        <v>4803</v>
      </c>
      <c r="D33" s="88">
        <f>SUM(D29:D32)</f>
        <v>19.782528110712963</v>
      </c>
      <c r="E33" s="6">
        <f>SUM(E29:E32)</f>
        <v>2592</v>
      </c>
      <c r="F33" s="88">
        <f>SUM(F29:F32)</f>
        <v>11.155104148734722</v>
      </c>
      <c r="G33" s="53">
        <f>E33-C33</f>
        <v>-2211</v>
      </c>
      <c r="H33" s="53">
        <f>(E33-C33)/C33*100</f>
        <v>-46.033728919425357</v>
      </c>
      <c r="I33" s="34">
        <f>F33-D33</f>
        <v>-8.6274239619782414</v>
      </c>
      <c r="J33" s="66">
        <f>SUM(J29:J32)</f>
        <v>12363129.35</v>
      </c>
      <c r="K33" s="35">
        <f>SUM(K29:K32)</f>
        <v>27.189503370605667</v>
      </c>
      <c r="L33" s="66">
        <f>SUM(L29:L32)</f>
        <v>12461411.899999997</v>
      </c>
      <c r="M33" s="67">
        <f>SUM(M29:M32)</f>
        <v>25.566569766072426</v>
      </c>
      <c r="N33" s="67">
        <f>L33-J33</f>
        <v>98282.54999999702</v>
      </c>
      <c r="O33" s="7">
        <f>(L33-J33)/J33*100</f>
        <v>0.79496498999257847</v>
      </c>
      <c r="P33" s="71">
        <f>M33-K33</f>
        <v>-1.622933604533241</v>
      </c>
    </row>
    <row r="34" spans="1:16" x14ac:dyDescent="0.25">
      <c r="A34" s="26" t="s">
        <v>37</v>
      </c>
      <c r="B34" s="27" t="s">
        <v>38</v>
      </c>
      <c r="C34" s="61">
        <f>C28+C33</f>
        <v>24279</v>
      </c>
      <c r="D34" s="62">
        <f>D28+D33</f>
        <v>100.00000000000001</v>
      </c>
      <c r="E34" s="61">
        <f>E28+E33</f>
        <v>23236</v>
      </c>
      <c r="F34" s="62">
        <f>F28+F33</f>
        <v>100.00000000000001</v>
      </c>
      <c r="G34" s="28">
        <f>E34-C34</f>
        <v>-1043</v>
      </c>
      <c r="H34" s="28">
        <f>(E34-C34)/C34*100</f>
        <v>-4.2958935705753944</v>
      </c>
      <c r="I34" s="28">
        <f>F34-D34</f>
        <v>0</v>
      </c>
      <c r="J34" s="61">
        <f>J28+J33</f>
        <v>45470228.644800007</v>
      </c>
      <c r="K34" s="62">
        <f>(K28+K33)</f>
        <v>99.999999999999986</v>
      </c>
      <c r="L34" s="61">
        <f>L28+L33</f>
        <v>48741039.623299986</v>
      </c>
      <c r="M34" s="62">
        <f>(M28+M33)</f>
        <v>100.00000000000003</v>
      </c>
      <c r="N34" s="56">
        <f>L34-J34</f>
        <v>3270810.9784999788</v>
      </c>
      <c r="O34" s="56">
        <f>(L34-J34)/J34*100</f>
        <v>7.1933022462908376</v>
      </c>
      <c r="P34" s="118">
        <f>M34-K34</f>
        <v>0</v>
      </c>
    </row>
    <row r="37" spans="1:16" x14ac:dyDescent="0.25">
      <c r="B37" s="100" t="s">
        <v>68</v>
      </c>
    </row>
  </sheetData>
  <mergeCells count="6">
    <mergeCell ref="A7:A9"/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6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2" max="2" width="36.140625" customWidth="1"/>
    <col min="3" max="3" width="11.28515625" customWidth="1"/>
    <col min="4" max="4" width="9.7109375" customWidth="1"/>
    <col min="5" max="5" width="11.28515625" customWidth="1"/>
    <col min="6" max="6" width="9.7109375" customWidth="1"/>
    <col min="7" max="7" width="10.140625" customWidth="1"/>
    <col min="8" max="9" width="9.85546875" customWidth="1"/>
    <col min="10" max="10" width="15" customWidth="1"/>
    <col min="11" max="11" width="9.7109375" customWidth="1"/>
    <col min="12" max="12" width="15" customWidth="1"/>
    <col min="13" max="13" width="9.7109375" customWidth="1"/>
    <col min="14" max="14" width="14" customWidth="1"/>
    <col min="15" max="15" width="9.85546875" customWidth="1"/>
    <col min="16" max="16" width="10.42578125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E3" s="10" t="s">
        <v>66</v>
      </c>
      <c r="G3" s="17"/>
      <c r="H3" s="17"/>
      <c r="I3" s="18"/>
      <c r="J3" s="17"/>
      <c r="K3" s="17"/>
      <c r="L3" s="17"/>
      <c r="M3" s="17"/>
    </row>
    <row r="4" spans="1:16" x14ac:dyDescent="0.25">
      <c r="D4" s="8"/>
      <c r="E4" s="24"/>
      <c r="F4" s="8"/>
      <c r="G4" s="8"/>
      <c r="H4" s="8"/>
      <c r="I4" s="8"/>
      <c r="J4" s="8"/>
      <c r="K4" s="8"/>
      <c r="L4" s="8"/>
      <c r="M4" s="8"/>
      <c r="N4" s="8"/>
    </row>
    <row r="5" spans="1:16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x14ac:dyDescent="0.25">
      <c r="A7" s="131" t="s">
        <v>0</v>
      </c>
      <c r="B7" s="136" t="s">
        <v>33</v>
      </c>
      <c r="C7" s="134" t="s">
        <v>1</v>
      </c>
      <c r="D7" s="134"/>
      <c r="E7" s="134"/>
      <c r="F7" s="134"/>
      <c r="G7" s="134"/>
      <c r="H7" s="134"/>
      <c r="I7" s="134"/>
      <c r="J7" s="134" t="s">
        <v>35</v>
      </c>
      <c r="K7" s="134"/>
      <c r="L7" s="134"/>
      <c r="M7" s="134"/>
      <c r="N7" s="134"/>
      <c r="O7" s="134"/>
      <c r="P7" s="135"/>
    </row>
    <row r="8" spans="1:16" ht="38.25" x14ac:dyDescent="0.25">
      <c r="A8" s="132"/>
      <c r="B8" s="129"/>
      <c r="C8" s="99" t="s">
        <v>1</v>
      </c>
      <c r="D8" s="99" t="s">
        <v>55</v>
      </c>
      <c r="E8" s="99" t="s">
        <v>1</v>
      </c>
      <c r="F8" s="99" t="s">
        <v>55</v>
      </c>
      <c r="G8" s="127" t="s">
        <v>31</v>
      </c>
      <c r="H8" s="127"/>
      <c r="I8" s="99" t="s">
        <v>32</v>
      </c>
      <c r="J8" s="99" t="s">
        <v>35</v>
      </c>
      <c r="K8" s="99" t="s">
        <v>55</v>
      </c>
      <c r="L8" s="99" t="s">
        <v>2</v>
      </c>
      <c r="M8" s="99" t="s">
        <v>55</v>
      </c>
      <c r="N8" s="127" t="s">
        <v>36</v>
      </c>
      <c r="O8" s="127"/>
      <c r="P8" s="101" t="s">
        <v>32</v>
      </c>
    </row>
    <row r="9" spans="1:16" ht="29.25" customHeight="1" thickBot="1" x14ac:dyDescent="0.3">
      <c r="A9" s="133"/>
      <c r="B9" s="137"/>
      <c r="C9" s="102" t="s">
        <v>60</v>
      </c>
      <c r="D9" s="102" t="s">
        <v>57</v>
      </c>
      <c r="E9" s="102" t="s">
        <v>61</v>
      </c>
      <c r="F9" s="102" t="s">
        <v>57</v>
      </c>
      <c r="G9" s="120" t="s">
        <v>64</v>
      </c>
      <c r="H9" s="120" t="s">
        <v>62</v>
      </c>
      <c r="I9" s="102" t="s">
        <v>57</v>
      </c>
      <c r="J9" s="102" t="s">
        <v>60</v>
      </c>
      <c r="K9" s="102" t="s">
        <v>57</v>
      </c>
      <c r="L9" s="102" t="s">
        <v>61</v>
      </c>
      <c r="M9" s="102" t="s">
        <v>57</v>
      </c>
      <c r="N9" s="120" t="s">
        <v>63</v>
      </c>
      <c r="O9" s="120" t="s">
        <v>62</v>
      </c>
      <c r="P9" s="103" t="s">
        <v>57</v>
      </c>
    </row>
    <row r="10" spans="1:16" x14ac:dyDescent="0.25">
      <c r="A10" s="110" t="s">
        <v>3</v>
      </c>
      <c r="B10" s="23" t="s">
        <v>40</v>
      </c>
      <c r="C10" s="36">
        <v>1345</v>
      </c>
      <c r="D10" s="94">
        <f t="shared" ref="D10:D27" si="0">C10/C$34*100</f>
        <v>23.281980266574344</v>
      </c>
      <c r="E10" s="36">
        <v>1751</v>
      </c>
      <c r="F10" s="94">
        <f t="shared" ref="F10:F27" si="1">E10/E$34*100</f>
        <v>23.979731580388936</v>
      </c>
      <c r="G10" s="54">
        <f>E10-C10</f>
        <v>406</v>
      </c>
      <c r="H10" s="37">
        <f>IFERROR((E10-C10)/C10*100, "-")</f>
        <v>30.185873605947954</v>
      </c>
      <c r="I10" s="45">
        <f>F10-D10</f>
        <v>0.69775131381459232</v>
      </c>
      <c r="J10" s="46">
        <v>1223739.1198999998</v>
      </c>
      <c r="K10" s="94">
        <f t="shared" ref="K10:K27" si="2">J10/J$34*100</f>
        <v>9.1270613162388123</v>
      </c>
      <c r="L10" s="51">
        <v>1667279.2996</v>
      </c>
      <c r="M10" s="94">
        <f t="shared" ref="M10:M27" si="3">L10/L$34*100</f>
        <v>8.8320209036682318</v>
      </c>
      <c r="N10" s="54">
        <f>L10-J10</f>
        <v>443540.17970000021</v>
      </c>
      <c r="O10" s="37">
        <f>IFERROR((L10-J10)/J10*100, "-")</f>
        <v>36.244667877925238</v>
      </c>
      <c r="P10" s="57">
        <f>M10-K10</f>
        <v>-0.29504041257058056</v>
      </c>
    </row>
    <row r="11" spans="1:16" x14ac:dyDescent="0.25">
      <c r="A11" s="108" t="s">
        <v>4</v>
      </c>
      <c r="B11" s="23" t="s">
        <v>41</v>
      </c>
      <c r="C11" s="36">
        <v>181</v>
      </c>
      <c r="D11" s="94">
        <f t="shared" si="0"/>
        <v>3.1331140730482954</v>
      </c>
      <c r="E11" s="36">
        <v>322</v>
      </c>
      <c r="F11" s="94">
        <f t="shared" si="1"/>
        <v>4.4097507532182965</v>
      </c>
      <c r="G11" s="54">
        <f t="shared" ref="G11:G26" si="4">E11-C11</f>
        <v>141</v>
      </c>
      <c r="H11" s="37">
        <f t="shared" ref="H11:H32" si="5">IFERROR((E11-C11)/C11*100, "-")</f>
        <v>77.900552486187848</v>
      </c>
      <c r="I11" s="45">
        <f t="shared" ref="I11:I32" si="6">F11-D11</f>
        <v>1.2766366801700011</v>
      </c>
      <c r="J11" s="36">
        <v>101504.57940000002</v>
      </c>
      <c r="K11" s="94">
        <f t="shared" si="2"/>
        <v>0.75705557254599909</v>
      </c>
      <c r="L11" s="49">
        <v>174516.87</v>
      </c>
      <c r="M11" s="94">
        <f t="shared" si="3"/>
        <v>0.92446217274606368</v>
      </c>
      <c r="N11" s="54">
        <f t="shared" ref="N11:N26" si="7">L11-J11</f>
        <v>73012.290599999978</v>
      </c>
      <c r="O11" s="37">
        <f t="shared" ref="O11:O27" si="8">IFERROR((L11-J11)/J11*100, "-")</f>
        <v>71.930045946281666</v>
      </c>
      <c r="P11" s="57">
        <f>M11-K11</f>
        <v>0.16740660020006459</v>
      </c>
    </row>
    <row r="12" spans="1:16" x14ac:dyDescent="0.25">
      <c r="A12" s="108" t="s">
        <v>5</v>
      </c>
      <c r="B12" s="23" t="s">
        <v>42</v>
      </c>
      <c r="C12" s="36">
        <v>1022</v>
      </c>
      <c r="D12" s="94">
        <f t="shared" si="0"/>
        <v>17.690842998095899</v>
      </c>
      <c r="E12" s="36">
        <v>1253</v>
      </c>
      <c r="F12" s="94">
        <f t="shared" si="1"/>
        <v>17.159682278827717</v>
      </c>
      <c r="G12" s="54">
        <f t="shared" si="4"/>
        <v>231</v>
      </c>
      <c r="H12" s="37">
        <f t="shared" si="5"/>
        <v>22.602739726027394</v>
      </c>
      <c r="I12" s="45">
        <f t="shared" si="6"/>
        <v>-0.53116071926818265</v>
      </c>
      <c r="J12" s="36">
        <v>2427266.3989999997</v>
      </c>
      <c r="K12" s="94">
        <f t="shared" si="2"/>
        <v>18.103375870119706</v>
      </c>
      <c r="L12" s="49">
        <v>2509821.4490999999</v>
      </c>
      <c r="M12" s="94">
        <f t="shared" si="3"/>
        <v>13.295190258911131</v>
      </c>
      <c r="N12" s="54">
        <f t="shared" si="7"/>
        <v>82555.05010000011</v>
      </c>
      <c r="O12" s="37">
        <f t="shared" si="8"/>
        <v>3.4011532534711333</v>
      </c>
      <c r="P12" s="57">
        <f t="shared" ref="P12:P27" si="9">M12-K12</f>
        <v>-4.8081856112085752</v>
      </c>
    </row>
    <row r="13" spans="1:16" x14ac:dyDescent="0.25">
      <c r="A13" s="108" t="s">
        <v>6</v>
      </c>
      <c r="B13" s="23" t="s">
        <v>43</v>
      </c>
      <c r="C13" s="36">
        <v>0</v>
      </c>
      <c r="D13" s="94">
        <f t="shared" si="0"/>
        <v>0</v>
      </c>
      <c r="E13" s="36">
        <v>0</v>
      </c>
      <c r="F13" s="94">
        <f t="shared" si="1"/>
        <v>0</v>
      </c>
      <c r="G13" s="54">
        <f t="shared" si="4"/>
        <v>0</v>
      </c>
      <c r="H13" s="37" t="str">
        <f t="shared" si="5"/>
        <v>-</v>
      </c>
      <c r="I13" s="45">
        <f t="shared" si="6"/>
        <v>0</v>
      </c>
      <c r="J13" s="36">
        <v>0</v>
      </c>
      <c r="K13" s="94">
        <f t="shared" si="2"/>
        <v>0</v>
      </c>
      <c r="L13" s="36">
        <v>0</v>
      </c>
      <c r="M13" s="94">
        <f t="shared" si="3"/>
        <v>0</v>
      </c>
      <c r="N13" s="54">
        <f t="shared" si="7"/>
        <v>0</v>
      </c>
      <c r="O13" s="37" t="str">
        <f t="shared" si="8"/>
        <v>-</v>
      </c>
      <c r="P13" s="57">
        <f t="shared" si="9"/>
        <v>0</v>
      </c>
    </row>
    <row r="14" spans="1:16" x14ac:dyDescent="0.25">
      <c r="A14" s="108" t="s">
        <v>7</v>
      </c>
      <c r="B14" s="23" t="s">
        <v>45</v>
      </c>
      <c r="C14" s="36">
        <v>0</v>
      </c>
      <c r="D14" s="94">
        <f t="shared" si="0"/>
        <v>0</v>
      </c>
      <c r="E14" s="36">
        <v>0</v>
      </c>
      <c r="F14" s="94">
        <f t="shared" si="1"/>
        <v>0</v>
      </c>
      <c r="G14" s="54">
        <f t="shared" si="4"/>
        <v>0</v>
      </c>
      <c r="H14" s="37" t="str">
        <f t="shared" si="5"/>
        <v>-</v>
      </c>
      <c r="I14" s="45">
        <f t="shared" si="6"/>
        <v>0</v>
      </c>
      <c r="J14" s="36">
        <v>0</v>
      </c>
      <c r="K14" s="94">
        <f t="shared" si="2"/>
        <v>0</v>
      </c>
      <c r="L14" s="36">
        <v>0</v>
      </c>
      <c r="M14" s="94">
        <f t="shared" si="3"/>
        <v>0</v>
      </c>
      <c r="N14" s="54">
        <f t="shared" si="7"/>
        <v>0</v>
      </c>
      <c r="O14" s="37" t="str">
        <f t="shared" si="8"/>
        <v>-</v>
      </c>
      <c r="P14" s="57">
        <f t="shared" si="9"/>
        <v>0</v>
      </c>
    </row>
    <row r="15" spans="1:16" x14ac:dyDescent="0.25">
      <c r="A15" s="108" t="s">
        <v>8</v>
      </c>
      <c r="B15" s="23" t="s">
        <v>46</v>
      </c>
      <c r="C15" s="36">
        <v>0</v>
      </c>
      <c r="D15" s="94">
        <f t="shared" si="0"/>
        <v>0</v>
      </c>
      <c r="E15" s="36">
        <v>0</v>
      </c>
      <c r="F15" s="94">
        <f t="shared" si="1"/>
        <v>0</v>
      </c>
      <c r="G15" s="54">
        <f t="shared" si="4"/>
        <v>0</v>
      </c>
      <c r="H15" s="37" t="str">
        <f t="shared" si="5"/>
        <v>-</v>
      </c>
      <c r="I15" s="45">
        <f t="shared" si="6"/>
        <v>0</v>
      </c>
      <c r="J15" s="36">
        <v>0</v>
      </c>
      <c r="K15" s="94">
        <f t="shared" si="2"/>
        <v>0</v>
      </c>
      <c r="L15" s="36">
        <v>0</v>
      </c>
      <c r="M15" s="94">
        <f t="shared" si="3"/>
        <v>0</v>
      </c>
      <c r="N15" s="54">
        <f t="shared" si="7"/>
        <v>0</v>
      </c>
      <c r="O15" s="37" t="str">
        <f t="shared" si="8"/>
        <v>-</v>
      </c>
      <c r="P15" s="57">
        <f t="shared" si="9"/>
        <v>0</v>
      </c>
    </row>
    <row r="16" spans="1:16" x14ac:dyDescent="0.25">
      <c r="A16" s="108" t="s">
        <v>9</v>
      </c>
      <c r="B16" s="23" t="s">
        <v>71</v>
      </c>
      <c r="C16" s="36">
        <v>7</v>
      </c>
      <c r="D16" s="94">
        <f t="shared" si="0"/>
        <v>0.12117015752120479</v>
      </c>
      <c r="E16" s="36">
        <v>12</v>
      </c>
      <c r="F16" s="94">
        <f t="shared" si="1"/>
        <v>0.16433853738701726</v>
      </c>
      <c r="G16" s="54">
        <f t="shared" si="4"/>
        <v>5</v>
      </c>
      <c r="H16" s="37">
        <f t="shared" si="5"/>
        <v>71.428571428571431</v>
      </c>
      <c r="I16" s="45">
        <f t="shared" si="6"/>
        <v>4.316837986581247E-2</v>
      </c>
      <c r="J16" s="36">
        <v>1519.15</v>
      </c>
      <c r="K16" s="94">
        <f t="shared" si="2"/>
        <v>1.1330335831461553E-2</v>
      </c>
      <c r="L16" s="36">
        <v>6947.88</v>
      </c>
      <c r="M16" s="94">
        <f t="shared" si="3"/>
        <v>3.6804764151333456E-2</v>
      </c>
      <c r="N16" s="54">
        <f t="shared" si="7"/>
        <v>5428.73</v>
      </c>
      <c r="O16" s="37">
        <f t="shared" si="8"/>
        <v>357.35312510285354</v>
      </c>
      <c r="P16" s="57">
        <f t="shared" si="9"/>
        <v>2.5474428319871904E-2</v>
      </c>
    </row>
    <row r="17" spans="1:16" ht="25.5" x14ac:dyDescent="0.25">
      <c r="A17" s="108" t="s">
        <v>10</v>
      </c>
      <c r="B17" s="23" t="s">
        <v>47</v>
      </c>
      <c r="C17" s="36">
        <v>86</v>
      </c>
      <c r="D17" s="94">
        <f t="shared" si="0"/>
        <v>1.4886619352605159</v>
      </c>
      <c r="E17" s="36">
        <v>179</v>
      </c>
      <c r="F17" s="94">
        <f t="shared" si="1"/>
        <v>2.4513831826896744</v>
      </c>
      <c r="G17" s="54">
        <f t="shared" si="4"/>
        <v>93</v>
      </c>
      <c r="H17" s="37">
        <f t="shared" si="5"/>
        <v>108.13953488372093</v>
      </c>
      <c r="I17" s="45">
        <f t="shared" si="6"/>
        <v>0.96272124742915843</v>
      </c>
      <c r="J17" s="36">
        <v>111653.39</v>
      </c>
      <c r="K17" s="94">
        <f t="shared" si="2"/>
        <v>0.8327488433802791</v>
      </c>
      <c r="L17" s="36">
        <v>809761.67000000016</v>
      </c>
      <c r="M17" s="94">
        <f t="shared" si="3"/>
        <v>4.2895224562226062</v>
      </c>
      <c r="N17" s="54">
        <f t="shared" si="7"/>
        <v>698108.28000000014</v>
      </c>
      <c r="O17" s="37">
        <f t="shared" si="8"/>
        <v>625.24593297167257</v>
      </c>
      <c r="P17" s="57">
        <f t="shared" si="9"/>
        <v>3.4567736128423272</v>
      </c>
    </row>
    <row r="18" spans="1:16" x14ac:dyDescent="0.25">
      <c r="A18" s="108" t="s">
        <v>11</v>
      </c>
      <c r="B18" s="23" t="s">
        <v>48</v>
      </c>
      <c r="C18" s="36">
        <v>165</v>
      </c>
      <c r="D18" s="94">
        <f t="shared" si="0"/>
        <v>2.8561537129998271</v>
      </c>
      <c r="E18" s="36">
        <v>189</v>
      </c>
      <c r="F18" s="94">
        <f t="shared" si="1"/>
        <v>2.5883319638455218</v>
      </c>
      <c r="G18" s="54">
        <f t="shared" si="4"/>
        <v>24</v>
      </c>
      <c r="H18" s="37">
        <f t="shared" si="5"/>
        <v>14.545454545454545</v>
      </c>
      <c r="I18" s="45">
        <f t="shared" si="6"/>
        <v>-0.26782174915430534</v>
      </c>
      <c r="J18" s="36">
        <v>259299.06</v>
      </c>
      <c r="K18" s="94">
        <f t="shared" si="2"/>
        <v>1.9339403156912083</v>
      </c>
      <c r="L18" s="36">
        <v>280147.43039999995</v>
      </c>
      <c r="M18" s="94">
        <f t="shared" si="3"/>
        <v>1.4840152828595345</v>
      </c>
      <c r="N18" s="54">
        <f t="shared" si="7"/>
        <v>20848.370399999956</v>
      </c>
      <c r="O18" s="37">
        <f t="shared" si="8"/>
        <v>8.0402799763331014</v>
      </c>
      <c r="P18" s="57">
        <f t="shared" si="9"/>
        <v>-0.44992503283167373</v>
      </c>
    </row>
    <row r="19" spans="1:16" ht="25.5" x14ac:dyDescent="0.25">
      <c r="A19" s="108" t="s">
        <v>12</v>
      </c>
      <c r="B19" s="23" t="s">
        <v>50</v>
      </c>
      <c r="C19" s="36">
        <v>2406</v>
      </c>
      <c r="D19" s="94">
        <f t="shared" si="0"/>
        <v>41.647914142288386</v>
      </c>
      <c r="E19" s="36">
        <v>2973</v>
      </c>
      <c r="F19" s="94">
        <f t="shared" si="1"/>
        <v>40.714872637633526</v>
      </c>
      <c r="G19" s="54">
        <f t="shared" si="4"/>
        <v>567</v>
      </c>
      <c r="H19" s="37">
        <f t="shared" si="5"/>
        <v>23.566084788029926</v>
      </c>
      <c r="I19" s="45">
        <f t="shared" si="6"/>
        <v>-0.93304150465485947</v>
      </c>
      <c r="J19" s="36">
        <v>6852519.8886000002</v>
      </c>
      <c r="K19" s="94">
        <f t="shared" si="2"/>
        <v>51.108416963175138</v>
      </c>
      <c r="L19" s="36">
        <v>11036474.212100001</v>
      </c>
      <c r="M19" s="94">
        <f t="shared" si="3"/>
        <v>58.463132702150048</v>
      </c>
      <c r="N19" s="54">
        <f t="shared" si="7"/>
        <v>4183954.3235000009</v>
      </c>
      <c r="O19" s="37">
        <f t="shared" si="8"/>
        <v>61.057164247863291</v>
      </c>
      <c r="P19" s="57">
        <f t="shared" si="9"/>
        <v>7.3547157389749103</v>
      </c>
    </row>
    <row r="20" spans="1:16" ht="25.5" x14ac:dyDescent="0.25">
      <c r="A20" s="108" t="s">
        <v>13</v>
      </c>
      <c r="B20" s="23" t="s">
        <v>51</v>
      </c>
      <c r="C20" s="36">
        <v>0</v>
      </c>
      <c r="D20" s="94">
        <f t="shared" si="0"/>
        <v>0</v>
      </c>
      <c r="E20" s="36">
        <v>0</v>
      </c>
      <c r="F20" s="94">
        <f t="shared" si="1"/>
        <v>0</v>
      </c>
      <c r="G20" s="54">
        <f t="shared" si="4"/>
        <v>0</v>
      </c>
      <c r="H20" s="37" t="str">
        <f t="shared" si="5"/>
        <v>-</v>
      </c>
      <c r="I20" s="45">
        <f t="shared" si="6"/>
        <v>0</v>
      </c>
      <c r="J20" s="36">
        <v>0</v>
      </c>
      <c r="K20" s="94">
        <f t="shared" si="2"/>
        <v>0</v>
      </c>
      <c r="L20" s="36">
        <v>0</v>
      </c>
      <c r="M20" s="94">
        <f t="shared" si="3"/>
        <v>0</v>
      </c>
      <c r="N20" s="54">
        <f t="shared" si="7"/>
        <v>0</v>
      </c>
      <c r="O20" s="37" t="str">
        <f t="shared" si="8"/>
        <v>-</v>
      </c>
      <c r="P20" s="57">
        <f t="shared" si="9"/>
        <v>0</v>
      </c>
    </row>
    <row r="21" spans="1:16" ht="25.5" x14ac:dyDescent="0.25">
      <c r="A21" s="108" t="s">
        <v>14</v>
      </c>
      <c r="B21" s="23" t="s">
        <v>52</v>
      </c>
      <c r="C21" s="36">
        <v>0</v>
      </c>
      <c r="D21" s="94">
        <f t="shared" si="0"/>
        <v>0</v>
      </c>
      <c r="E21" s="36">
        <v>0</v>
      </c>
      <c r="F21" s="94">
        <f t="shared" si="1"/>
        <v>0</v>
      </c>
      <c r="G21" s="54">
        <f t="shared" si="4"/>
        <v>0</v>
      </c>
      <c r="H21" s="37" t="str">
        <f t="shared" si="5"/>
        <v>-</v>
      </c>
      <c r="I21" s="45">
        <f t="shared" si="6"/>
        <v>0</v>
      </c>
      <c r="J21" s="36">
        <v>0</v>
      </c>
      <c r="K21" s="94">
        <f t="shared" si="2"/>
        <v>0</v>
      </c>
      <c r="L21" s="36">
        <v>0</v>
      </c>
      <c r="M21" s="94">
        <f t="shared" si="3"/>
        <v>0</v>
      </c>
      <c r="N21" s="54">
        <f t="shared" si="7"/>
        <v>0</v>
      </c>
      <c r="O21" s="37" t="str">
        <f t="shared" si="8"/>
        <v>-</v>
      </c>
      <c r="P21" s="57">
        <f t="shared" si="9"/>
        <v>0</v>
      </c>
    </row>
    <row r="22" spans="1:16" x14ac:dyDescent="0.25">
      <c r="A22" s="108" t="s">
        <v>15</v>
      </c>
      <c r="B22" s="23" t="s">
        <v>53</v>
      </c>
      <c r="C22" s="36">
        <v>9</v>
      </c>
      <c r="D22" s="94">
        <f t="shared" si="0"/>
        <v>0.15579020252726328</v>
      </c>
      <c r="E22" s="36">
        <v>14</v>
      </c>
      <c r="F22" s="94">
        <f t="shared" si="1"/>
        <v>0.1917282936181868</v>
      </c>
      <c r="G22" s="54">
        <f t="shared" si="4"/>
        <v>5</v>
      </c>
      <c r="H22" s="37">
        <f t="shared" si="5"/>
        <v>55.555555555555557</v>
      </c>
      <c r="I22" s="45">
        <f t="shared" si="6"/>
        <v>3.5938091090923524E-2</v>
      </c>
      <c r="J22" s="36">
        <v>19415.29</v>
      </c>
      <c r="K22" s="94">
        <f t="shared" si="2"/>
        <v>0.14480581638759649</v>
      </c>
      <c r="L22" s="36">
        <v>56031.71</v>
      </c>
      <c r="M22" s="94">
        <f t="shared" si="3"/>
        <v>0.29681483726631896</v>
      </c>
      <c r="N22" s="54">
        <f t="shared" si="7"/>
        <v>36616.42</v>
      </c>
      <c r="O22" s="37">
        <f t="shared" si="8"/>
        <v>188.59579228535858</v>
      </c>
      <c r="P22" s="57">
        <f t="shared" si="9"/>
        <v>0.15200902087872248</v>
      </c>
    </row>
    <row r="23" spans="1:16" x14ac:dyDescent="0.25">
      <c r="A23" s="108" t="s">
        <v>16</v>
      </c>
      <c r="B23" s="23" t="s">
        <v>49</v>
      </c>
      <c r="C23" s="36">
        <v>0</v>
      </c>
      <c r="D23" s="94">
        <f t="shared" si="0"/>
        <v>0</v>
      </c>
      <c r="E23" s="36">
        <v>1</v>
      </c>
      <c r="F23" s="94">
        <f t="shared" si="1"/>
        <v>1.3694878115584772E-2</v>
      </c>
      <c r="G23" s="54">
        <f t="shared" si="4"/>
        <v>1</v>
      </c>
      <c r="H23" s="37" t="str">
        <f t="shared" si="5"/>
        <v>-</v>
      </c>
      <c r="I23" s="45">
        <f t="shared" si="6"/>
        <v>1.3694878115584772E-2</v>
      </c>
      <c r="J23" s="36">
        <v>0</v>
      </c>
      <c r="K23" s="94">
        <f t="shared" si="2"/>
        <v>0</v>
      </c>
      <c r="L23" s="36">
        <v>830.16</v>
      </c>
      <c r="M23" s="94">
        <f t="shared" si="3"/>
        <v>4.3975778234326126E-3</v>
      </c>
      <c r="N23" s="54">
        <f t="shared" si="7"/>
        <v>830.16</v>
      </c>
      <c r="O23" s="37" t="str">
        <f t="shared" si="8"/>
        <v>-</v>
      </c>
      <c r="P23" s="57">
        <f t="shared" si="9"/>
        <v>4.3975778234326126E-3</v>
      </c>
    </row>
    <row r="24" spans="1:16" x14ac:dyDescent="0.25">
      <c r="A24" s="108" t="s">
        <v>17</v>
      </c>
      <c r="B24" s="23" t="s">
        <v>72</v>
      </c>
      <c r="C24" s="36">
        <v>1</v>
      </c>
      <c r="D24" s="94">
        <f t="shared" si="0"/>
        <v>1.7310022503029251E-2</v>
      </c>
      <c r="E24" s="36">
        <v>1</v>
      </c>
      <c r="F24" s="94">
        <f t="shared" si="1"/>
        <v>1.3694878115584772E-2</v>
      </c>
      <c r="G24" s="54">
        <f t="shared" si="4"/>
        <v>0</v>
      </c>
      <c r="H24" s="37">
        <f t="shared" si="5"/>
        <v>0</v>
      </c>
      <c r="I24" s="45">
        <f t="shared" si="6"/>
        <v>-3.61514438744448E-3</v>
      </c>
      <c r="J24" s="36">
        <v>1080</v>
      </c>
      <c r="K24" s="94">
        <f t="shared" si="2"/>
        <v>8.055006219253185E-3</v>
      </c>
      <c r="L24" s="36">
        <v>940</v>
      </c>
      <c r="M24" s="94">
        <f t="shared" si="3"/>
        <v>4.9794294521859116E-3</v>
      </c>
      <c r="N24" s="54">
        <f t="shared" si="7"/>
        <v>-140</v>
      </c>
      <c r="O24" s="37">
        <f t="shared" si="8"/>
        <v>-12.962962962962962</v>
      </c>
      <c r="P24" s="57">
        <f t="shared" si="9"/>
        <v>-3.0755767670672734E-3</v>
      </c>
    </row>
    <row r="25" spans="1:16" ht="18" customHeight="1" x14ac:dyDescent="0.25">
      <c r="A25" s="108" t="s">
        <v>18</v>
      </c>
      <c r="B25" s="23" t="s">
        <v>73</v>
      </c>
      <c r="C25" s="36">
        <v>8</v>
      </c>
      <c r="D25" s="94">
        <f t="shared" si="0"/>
        <v>0.13848018002423401</v>
      </c>
      <c r="E25" s="36">
        <v>21</v>
      </c>
      <c r="F25" s="94">
        <f t="shared" si="1"/>
        <v>0.28759244042728022</v>
      </c>
      <c r="G25" s="54">
        <f t="shared" si="4"/>
        <v>13</v>
      </c>
      <c r="H25" s="37">
        <f t="shared" si="5"/>
        <v>162.5</v>
      </c>
      <c r="I25" s="45">
        <f t="shared" si="6"/>
        <v>0.1491122604030462</v>
      </c>
      <c r="J25" s="36">
        <v>5556</v>
      </c>
      <c r="K25" s="94">
        <f t="shared" si="2"/>
        <v>4.1438531994602498E-2</v>
      </c>
      <c r="L25" s="36">
        <v>18128.32</v>
      </c>
      <c r="M25" s="94">
        <f t="shared" si="3"/>
        <v>9.6030521836862656E-2</v>
      </c>
      <c r="N25" s="54">
        <f t="shared" si="7"/>
        <v>12572.32</v>
      </c>
      <c r="O25" s="37">
        <f t="shared" si="8"/>
        <v>226.28365730741541</v>
      </c>
      <c r="P25" s="57">
        <f t="shared" si="9"/>
        <v>5.4591989842260158E-2</v>
      </c>
    </row>
    <row r="26" spans="1:16" x14ac:dyDescent="0.25">
      <c r="A26" s="108" t="s">
        <v>19</v>
      </c>
      <c r="B26" s="23" t="s">
        <v>54</v>
      </c>
      <c r="C26" s="36">
        <v>0</v>
      </c>
      <c r="D26" s="94">
        <f t="shared" si="0"/>
        <v>0</v>
      </c>
      <c r="E26" s="36">
        <v>0</v>
      </c>
      <c r="F26" s="94">
        <f t="shared" si="1"/>
        <v>0</v>
      </c>
      <c r="G26" s="54">
        <f t="shared" si="4"/>
        <v>0</v>
      </c>
      <c r="H26" s="37" t="str">
        <f t="shared" si="5"/>
        <v>-</v>
      </c>
      <c r="I26" s="45">
        <f t="shared" si="6"/>
        <v>0</v>
      </c>
      <c r="J26" s="36">
        <v>0</v>
      </c>
      <c r="K26" s="94">
        <f t="shared" si="2"/>
        <v>0</v>
      </c>
      <c r="L26" s="36">
        <v>0</v>
      </c>
      <c r="M26" s="94">
        <f t="shared" si="3"/>
        <v>0</v>
      </c>
      <c r="N26" s="54">
        <f t="shared" si="7"/>
        <v>0</v>
      </c>
      <c r="O26" s="37" t="str">
        <f t="shared" si="8"/>
        <v>-</v>
      </c>
      <c r="P26" s="57">
        <f t="shared" si="9"/>
        <v>0</v>
      </c>
    </row>
    <row r="27" spans="1:16" x14ac:dyDescent="0.25">
      <c r="A27" s="108" t="s">
        <v>20</v>
      </c>
      <c r="B27" s="23" t="s">
        <v>44</v>
      </c>
      <c r="C27" s="36">
        <v>0</v>
      </c>
      <c r="D27" s="94">
        <f t="shared" si="0"/>
        <v>0</v>
      </c>
      <c r="E27" s="36">
        <v>10</v>
      </c>
      <c r="F27" s="94">
        <f t="shared" si="1"/>
        <v>0.13694878115584772</v>
      </c>
      <c r="G27" s="54">
        <f>E27-C27</f>
        <v>10</v>
      </c>
      <c r="H27" s="37" t="str">
        <f t="shared" si="5"/>
        <v>-</v>
      </c>
      <c r="I27" s="45">
        <f t="shared" si="6"/>
        <v>0.13694878115584772</v>
      </c>
      <c r="J27" s="36">
        <v>0</v>
      </c>
      <c r="K27" s="94">
        <f t="shared" si="2"/>
        <v>0</v>
      </c>
      <c r="L27" s="36">
        <v>2139.77</v>
      </c>
      <c r="M27" s="94">
        <f t="shared" si="3"/>
        <v>1.1334929530748774E-2</v>
      </c>
      <c r="N27" s="54">
        <f>L27-J27</f>
        <v>2139.77</v>
      </c>
      <c r="O27" s="37" t="str">
        <f t="shared" si="8"/>
        <v>-</v>
      </c>
      <c r="P27" s="57">
        <f t="shared" si="9"/>
        <v>1.1334929530748774E-2</v>
      </c>
    </row>
    <row r="28" spans="1:16" x14ac:dyDescent="0.25">
      <c r="A28" s="106" t="s">
        <v>34</v>
      </c>
      <c r="B28" s="13" t="s">
        <v>24</v>
      </c>
      <c r="C28" s="38">
        <f>SUM(C10:C27)</f>
        <v>5230</v>
      </c>
      <c r="D28" s="39">
        <f>SUM(D10:D27)</f>
        <v>90.531417690843</v>
      </c>
      <c r="E28" s="38">
        <f>SUM(E10:E27)</f>
        <v>6726</v>
      </c>
      <c r="F28" s="39">
        <f>SUM(F10:F27)</f>
        <v>92.111750205423164</v>
      </c>
      <c r="G28" s="39">
        <f>E28-C28</f>
        <v>1496</v>
      </c>
      <c r="H28" s="39">
        <f>(E28-C28)/C28*100</f>
        <v>28.604206500956025</v>
      </c>
      <c r="I28" s="47">
        <f>F28-D28</f>
        <v>1.5803325145801637</v>
      </c>
      <c r="J28" s="38">
        <f>SUM(J10:J27)</f>
        <v>11003552.876899999</v>
      </c>
      <c r="K28" s="50">
        <f>SUM(K10:K27)</f>
        <v>82.068228571584058</v>
      </c>
      <c r="L28" s="38">
        <f>SUM(L10:L27)</f>
        <v>16563018.771200001</v>
      </c>
      <c r="M28" s="50">
        <f>SUM(M10:M27)</f>
        <v>87.738705836618507</v>
      </c>
      <c r="N28" s="50">
        <f>L28-J28</f>
        <v>5559465.8943000026</v>
      </c>
      <c r="O28" s="50">
        <f>(L28-J28)/J28*100</f>
        <v>50.524280261978952</v>
      </c>
      <c r="P28" s="58">
        <f>M28-K28</f>
        <v>5.6704772650344495</v>
      </c>
    </row>
    <row r="29" spans="1:16" x14ac:dyDescent="0.25">
      <c r="A29" s="107" t="s">
        <v>29</v>
      </c>
      <c r="B29" s="11" t="s">
        <v>25</v>
      </c>
      <c r="C29" s="36">
        <v>394</v>
      </c>
      <c r="D29" s="94">
        <f>C29/C$34*100</f>
        <v>6.8201488661935263</v>
      </c>
      <c r="E29" s="36">
        <v>400</v>
      </c>
      <c r="F29" s="94">
        <f>E29/E$34*100</f>
        <v>5.4779512462339088</v>
      </c>
      <c r="G29" s="54">
        <f>E29-C29</f>
        <v>6</v>
      </c>
      <c r="H29" s="37">
        <f t="shared" si="5"/>
        <v>1.5228426395939088</v>
      </c>
      <c r="I29" s="45">
        <f t="shared" si="6"/>
        <v>-1.3421976199596175</v>
      </c>
      <c r="J29" s="36">
        <v>2142521.6</v>
      </c>
      <c r="K29" s="94">
        <f>J29/J$34*100</f>
        <v>15.979652604522487</v>
      </c>
      <c r="L29" s="36">
        <v>2009422.4300000002</v>
      </c>
      <c r="M29" s="94">
        <f>L29/L$34*100</f>
        <v>10.64444386151594</v>
      </c>
      <c r="N29" s="54">
        <f>L29-J29</f>
        <v>-133099.16999999993</v>
      </c>
      <c r="O29" s="37">
        <f t="shared" ref="O29:O32" si="10">IFERROR((L29-J29)/J29*100, "-")</f>
        <v>-6.2122673582380648</v>
      </c>
      <c r="P29" s="59">
        <f>M29-K29</f>
        <v>-5.3352087430065467</v>
      </c>
    </row>
    <row r="30" spans="1:16" x14ac:dyDescent="0.25">
      <c r="A30" s="107" t="s">
        <v>26</v>
      </c>
      <c r="B30" s="12" t="s">
        <v>27</v>
      </c>
      <c r="C30" s="36">
        <v>3</v>
      </c>
      <c r="D30" s="94">
        <f>C30/C$34*100</f>
        <v>5.1930067509087761E-2</v>
      </c>
      <c r="E30" s="36">
        <v>3</v>
      </c>
      <c r="F30" s="94">
        <f>E30/E$34*100</f>
        <v>4.1084634346754315E-2</v>
      </c>
      <c r="G30" s="54">
        <f t="shared" ref="G30:G32" si="11">E30-C30</f>
        <v>0</v>
      </c>
      <c r="H30" s="37">
        <f t="shared" si="5"/>
        <v>0</v>
      </c>
      <c r="I30" s="45">
        <f t="shared" si="6"/>
        <v>-1.0845433162333447E-2</v>
      </c>
      <c r="J30" s="36">
        <v>4427.28</v>
      </c>
      <c r="K30" s="94">
        <f>J30/J$34*100</f>
        <v>3.302015549479189E-2</v>
      </c>
      <c r="L30" s="36">
        <v>4800.42</v>
      </c>
      <c r="M30" s="94">
        <f>L30/L$34*100</f>
        <v>2.5429098649853505E-2</v>
      </c>
      <c r="N30" s="54">
        <f t="shared" ref="N30:N32" si="12">L30-J30</f>
        <v>373.14000000000033</v>
      </c>
      <c r="O30" s="37">
        <f t="shared" si="10"/>
        <v>8.4281997072694814</v>
      </c>
      <c r="P30" s="59">
        <f t="shared" ref="P30:P32" si="13">M30-K30</f>
        <v>-7.5910568449383854E-3</v>
      </c>
    </row>
    <row r="31" spans="1:16" x14ac:dyDescent="0.25">
      <c r="A31" s="107" t="s">
        <v>28</v>
      </c>
      <c r="B31" s="25" t="s">
        <v>30</v>
      </c>
      <c r="C31" s="36">
        <v>150</v>
      </c>
      <c r="D31" s="94">
        <f>C31/C$34*100</f>
        <v>2.5965033754543883</v>
      </c>
      <c r="E31" s="36">
        <v>173</v>
      </c>
      <c r="F31" s="94">
        <f>E31/E$34*100</f>
        <v>2.3692139139961652</v>
      </c>
      <c r="G31" s="54">
        <f t="shared" si="11"/>
        <v>23</v>
      </c>
      <c r="H31" s="37">
        <f t="shared" si="5"/>
        <v>15.333333333333332</v>
      </c>
      <c r="I31" s="45">
        <f t="shared" si="6"/>
        <v>-0.22728946145822304</v>
      </c>
      <c r="J31" s="36">
        <v>257309.12</v>
      </c>
      <c r="K31" s="94">
        <f>J31/J$34*100</f>
        <v>1.9190986683986708</v>
      </c>
      <c r="L31" s="36">
        <v>300423.15999999997</v>
      </c>
      <c r="M31" s="94">
        <f>L31/L$34*100</f>
        <v>1.5914212032157025</v>
      </c>
      <c r="N31" s="54">
        <f t="shared" si="12"/>
        <v>43114.039999999979</v>
      </c>
      <c r="O31" s="37">
        <f t="shared" si="10"/>
        <v>16.755737223771927</v>
      </c>
      <c r="P31" s="59">
        <f t="shared" si="13"/>
        <v>-0.32767746518296836</v>
      </c>
    </row>
    <row r="32" spans="1:16" x14ac:dyDescent="0.25">
      <c r="A32" s="108" t="s">
        <v>23</v>
      </c>
      <c r="B32" s="25" t="s">
        <v>39</v>
      </c>
      <c r="C32" s="40">
        <v>0</v>
      </c>
      <c r="D32" s="94">
        <f>C32/C$34*100</f>
        <v>0</v>
      </c>
      <c r="E32" s="36">
        <v>0</v>
      </c>
      <c r="F32" s="94">
        <f>E32/E$34*100</f>
        <v>0</v>
      </c>
      <c r="G32" s="54">
        <f t="shared" si="11"/>
        <v>0</v>
      </c>
      <c r="H32" s="37" t="str">
        <f t="shared" si="5"/>
        <v>-</v>
      </c>
      <c r="I32" s="45">
        <f t="shared" si="6"/>
        <v>0</v>
      </c>
      <c r="J32" s="36">
        <v>0</v>
      </c>
      <c r="K32" s="94">
        <f>J32/J$34*100</f>
        <v>0</v>
      </c>
      <c r="L32" s="36">
        <v>0</v>
      </c>
      <c r="M32" s="94">
        <f>L32/L$34*100</f>
        <v>0</v>
      </c>
      <c r="N32" s="54">
        <f t="shared" si="12"/>
        <v>0</v>
      </c>
      <c r="O32" s="37" t="str">
        <f t="shared" si="10"/>
        <v>-</v>
      </c>
      <c r="P32" s="59">
        <f t="shared" si="13"/>
        <v>0</v>
      </c>
    </row>
    <row r="33" spans="1:16" x14ac:dyDescent="0.25">
      <c r="A33" s="106" t="s">
        <v>21</v>
      </c>
      <c r="B33" s="16" t="s">
        <v>22</v>
      </c>
      <c r="C33" s="41">
        <f>SUM(C29:C32)</f>
        <v>547</v>
      </c>
      <c r="D33" s="55">
        <f>SUM(D29:D32)</f>
        <v>9.4685823091570018</v>
      </c>
      <c r="E33" s="41">
        <f>SUM(E29:E32)</f>
        <v>576</v>
      </c>
      <c r="F33" s="55">
        <f>SUM(F29:F32)</f>
        <v>7.8882497945768284</v>
      </c>
      <c r="G33" s="53">
        <f>E33-C33</f>
        <v>29</v>
      </c>
      <c r="H33" s="53">
        <f>(E33-C33)/C33*100</f>
        <v>5.3016453382084094</v>
      </c>
      <c r="I33" s="48">
        <f>F33-D33</f>
        <v>-1.5803325145801734</v>
      </c>
      <c r="J33" s="41">
        <f>SUM(J29:J32)</f>
        <v>2404258</v>
      </c>
      <c r="K33" s="50">
        <f>SUM(K29:K32)</f>
        <v>17.931771428415949</v>
      </c>
      <c r="L33" s="41">
        <f>SUM(L29:L32)</f>
        <v>2314646.0100000002</v>
      </c>
      <c r="M33" s="55">
        <f>SUM(M29:M32)</f>
        <v>12.261294163381496</v>
      </c>
      <c r="N33" s="55">
        <f>L33-J33</f>
        <v>-89611.989999999758</v>
      </c>
      <c r="O33" s="55">
        <f>(L33-J33)/J33*100</f>
        <v>-3.7272202068163964</v>
      </c>
      <c r="P33" s="60">
        <f>M33-K33</f>
        <v>-5.670477265034453</v>
      </c>
    </row>
    <row r="34" spans="1:16" ht="15.75" customHeight="1" x14ac:dyDescent="0.25">
      <c r="A34" s="26" t="s">
        <v>37</v>
      </c>
      <c r="B34" s="27" t="s">
        <v>38</v>
      </c>
      <c r="C34" s="43">
        <f>C28+C33</f>
        <v>5777</v>
      </c>
      <c r="D34" s="52">
        <f>D28+D33</f>
        <v>100</v>
      </c>
      <c r="E34" s="43">
        <f>E28+E33</f>
        <v>7302</v>
      </c>
      <c r="F34" s="44">
        <f>F28+F33</f>
        <v>99.999999999999986</v>
      </c>
      <c r="G34" s="42">
        <f>G28+G33</f>
        <v>1525</v>
      </c>
      <c r="H34" s="42">
        <f>(E34-C34)/C34*100</f>
        <v>26.397784317119608</v>
      </c>
      <c r="I34" s="42">
        <f>F34-D34</f>
        <v>0</v>
      </c>
      <c r="J34" s="43">
        <f>J28+J33</f>
        <v>13407810.876899999</v>
      </c>
      <c r="K34" s="44">
        <f>(K28+K33)</f>
        <v>100</v>
      </c>
      <c r="L34" s="43">
        <f>L28+L33</f>
        <v>18877664.781200003</v>
      </c>
      <c r="M34" s="44">
        <f>(M28+M33)</f>
        <v>100</v>
      </c>
      <c r="N34" s="56">
        <f>N28+N33</f>
        <v>5469853.9043000024</v>
      </c>
      <c r="O34" s="56">
        <f>(L34-J34)/J34*100</f>
        <v>40.79602520142857</v>
      </c>
      <c r="P34" s="118">
        <f>M34-K34</f>
        <v>0</v>
      </c>
    </row>
    <row r="36" spans="1:16" x14ac:dyDescent="0.25">
      <c r="B36" s="100"/>
    </row>
    <row r="37" spans="1:16" x14ac:dyDescent="0.25">
      <c r="B37" s="100" t="s">
        <v>69</v>
      </c>
    </row>
  </sheetData>
  <mergeCells count="6">
    <mergeCell ref="A7:A9"/>
    <mergeCell ref="C7:I7"/>
    <mergeCell ref="J7:P7"/>
    <mergeCell ref="G8:H8"/>
    <mergeCell ref="N8:O8"/>
    <mergeCell ref="B7:B9"/>
  </mergeCells>
  <pageMargins left="0.39370078740157483" right="0.39370078740157483" top="0.74803149606299213" bottom="0.74803149606299213" header="0.31496062992125984" footer="0.31496062992125984"/>
  <pageSetup paperSize="9" scale="65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.42578125" customWidth="1"/>
    <col min="2" max="2" width="33.28515625" customWidth="1"/>
    <col min="3" max="3" width="10.7109375" customWidth="1"/>
    <col min="4" max="4" width="13" bestFit="1" customWidth="1"/>
    <col min="5" max="5" width="12" customWidth="1"/>
    <col min="6" max="6" width="12.85546875" bestFit="1" customWidth="1"/>
    <col min="7" max="7" width="11.5703125" bestFit="1" customWidth="1"/>
    <col min="8" max="8" width="12.42578125" bestFit="1" customWidth="1"/>
    <col min="9" max="9" width="12.28515625" style="1" customWidth="1"/>
    <col min="10" max="10" width="14.5703125" customWidth="1"/>
    <col min="11" max="11" width="9.28515625" customWidth="1"/>
    <col min="12" max="12" width="15" customWidth="1"/>
    <col min="13" max="13" width="8.85546875" customWidth="1"/>
    <col min="14" max="14" width="16.42578125" customWidth="1"/>
    <col min="15" max="15" width="10.28515625" customWidth="1"/>
    <col min="16" max="16" width="11.140625" customWidth="1"/>
  </cols>
  <sheetData>
    <row r="3" spans="1:18" x14ac:dyDescent="0.25">
      <c r="E3" s="10" t="s">
        <v>59</v>
      </c>
      <c r="F3" s="17"/>
      <c r="G3" s="17"/>
      <c r="H3" s="17"/>
      <c r="I3" s="18"/>
      <c r="J3" s="17"/>
      <c r="K3" s="17"/>
      <c r="L3" s="17"/>
      <c r="M3" s="17"/>
    </row>
    <row r="4" spans="1:18" x14ac:dyDescent="0.25">
      <c r="D4" s="8"/>
      <c r="E4" s="24"/>
      <c r="F4" s="8"/>
      <c r="G4" s="8"/>
      <c r="H4" s="8"/>
      <c r="I4" s="8"/>
      <c r="J4" s="8"/>
      <c r="K4" s="8"/>
      <c r="L4" s="8"/>
      <c r="M4" s="8"/>
      <c r="N4" s="8"/>
    </row>
    <row r="5" spans="1:18" x14ac:dyDescent="0.25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ht="15.75" thickBot="1" x14ac:dyDescent="0.3"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8" ht="18" customHeight="1" x14ac:dyDescent="0.25">
      <c r="A7" s="122" t="s">
        <v>0</v>
      </c>
      <c r="B7" s="128" t="s">
        <v>33</v>
      </c>
      <c r="C7" s="125" t="s">
        <v>1</v>
      </c>
      <c r="D7" s="125"/>
      <c r="E7" s="125"/>
      <c r="F7" s="125"/>
      <c r="G7" s="125"/>
      <c r="H7" s="125"/>
      <c r="I7" s="125"/>
      <c r="J7" s="125" t="s">
        <v>35</v>
      </c>
      <c r="K7" s="125"/>
      <c r="L7" s="125"/>
      <c r="M7" s="125"/>
      <c r="N7" s="125"/>
      <c r="O7" s="125"/>
      <c r="P7" s="126"/>
    </row>
    <row r="8" spans="1:18" ht="38.25" customHeight="1" x14ac:dyDescent="0.25">
      <c r="A8" s="123"/>
      <c r="B8" s="129"/>
      <c r="C8" s="22" t="s">
        <v>1</v>
      </c>
      <c r="D8" s="22" t="s">
        <v>55</v>
      </c>
      <c r="E8" s="22" t="s">
        <v>1</v>
      </c>
      <c r="F8" s="22" t="s">
        <v>55</v>
      </c>
      <c r="G8" s="127" t="s">
        <v>31</v>
      </c>
      <c r="H8" s="127"/>
      <c r="I8" s="22" t="s">
        <v>32</v>
      </c>
      <c r="J8" s="22" t="s">
        <v>35</v>
      </c>
      <c r="K8" s="22" t="s">
        <v>55</v>
      </c>
      <c r="L8" s="22" t="s">
        <v>2</v>
      </c>
      <c r="M8" s="22" t="s">
        <v>55</v>
      </c>
      <c r="N8" s="127" t="s">
        <v>36</v>
      </c>
      <c r="O8" s="127"/>
      <c r="P8" s="20" t="s">
        <v>32</v>
      </c>
    </row>
    <row r="9" spans="1:18" ht="31.5" customHeight="1" thickBot="1" x14ac:dyDescent="0.3">
      <c r="A9" s="124"/>
      <c r="B9" s="130"/>
      <c r="C9" s="21" t="s">
        <v>60</v>
      </c>
      <c r="D9" s="21" t="s">
        <v>57</v>
      </c>
      <c r="E9" s="21" t="s">
        <v>61</v>
      </c>
      <c r="F9" s="21" t="s">
        <v>57</v>
      </c>
      <c r="G9" s="21" t="s">
        <v>64</v>
      </c>
      <c r="H9" s="21" t="s">
        <v>62</v>
      </c>
      <c r="I9" s="21" t="s">
        <v>57</v>
      </c>
      <c r="J9" s="21" t="s">
        <v>60</v>
      </c>
      <c r="K9" s="21" t="s">
        <v>57</v>
      </c>
      <c r="L9" s="21" t="s">
        <v>61</v>
      </c>
      <c r="M9" s="21" t="s">
        <v>57</v>
      </c>
      <c r="N9" s="21" t="s">
        <v>63</v>
      </c>
      <c r="O9" s="21" t="s">
        <v>62</v>
      </c>
      <c r="P9" s="19" t="s">
        <v>57</v>
      </c>
    </row>
    <row r="10" spans="1:18" x14ac:dyDescent="0.25">
      <c r="A10" s="109" t="s">
        <v>3</v>
      </c>
      <c r="B10" s="23" t="s">
        <v>40</v>
      </c>
      <c r="C10" s="36">
        <v>1103</v>
      </c>
      <c r="D10" s="94">
        <f t="shared" ref="D10:D27" si="0">C10/C$34*100</f>
        <v>20.080101947933734</v>
      </c>
      <c r="E10" s="36">
        <v>1489</v>
      </c>
      <c r="F10" s="94">
        <f t="shared" ref="F10:F27" si="1">E10/E$34*100</f>
        <v>21.168609610463463</v>
      </c>
      <c r="G10" s="54">
        <f>E10-C10</f>
        <v>386</v>
      </c>
      <c r="H10" s="37">
        <f>IFERROR((E10-C10)/C10*100, "-")</f>
        <v>34.995466908431553</v>
      </c>
      <c r="I10" s="45">
        <f>F10-D10</f>
        <v>1.0885076625297287</v>
      </c>
      <c r="J10" s="46">
        <v>958229.37000000011</v>
      </c>
      <c r="K10" s="94">
        <f t="shared" ref="K10:K27" si="2">J10/J$34*100</f>
        <v>7.1770906898848406</v>
      </c>
      <c r="L10" s="51">
        <v>1358912.07</v>
      </c>
      <c r="M10" s="94">
        <f t="shared" ref="M10:M27" si="3">L10/L$34*100</f>
        <v>7.3315348592621801</v>
      </c>
      <c r="N10" s="54">
        <f>L10-J10</f>
        <v>400682.69999999995</v>
      </c>
      <c r="O10" s="37">
        <f>IFERROR((L10-J10)/J10*100, "-")</f>
        <v>41.814904921981253</v>
      </c>
      <c r="P10" s="57">
        <f>M10-K10</f>
        <v>0.15444416937733951</v>
      </c>
    </row>
    <row r="11" spans="1:18" ht="20.25" customHeight="1" x14ac:dyDescent="0.25">
      <c r="A11" s="108" t="s">
        <v>4</v>
      </c>
      <c r="B11" s="23" t="s">
        <v>41</v>
      </c>
      <c r="C11" s="36">
        <v>98</v>
      </c>
      <c r="D11" s="94">
        <f t="shared" si="0"/>
        <v>1.7840888403422537</v>
      </c>
      <c r="E11" s="36">
        <v>189</v>
      </c>
      <c r="F11" s="94">
        <f t="shared" si="1"/>
        <v>2.6869491043502984</v>
      </c>
      <c r="G11" s="54">
        <f t="shared" ref="G11:G26" si="4">E11-C11</f>
        <v>91</v>
      </c>
      <c r="H11" s="37">
        <f t="shared" ref="H11:H32" si="5">IFERROR((E11-C11)/C11*100, "-")</f>
        <v>92.857142857142861</v>
      </c>
      <c r="I11" s="45">
        <f t="shared" ref="I11:I32" si="6">F11-D11</f>
        <v>0.90286026400804476</v>
      </c>
      <c r="J11" s="36">
        <v>81090.09</v>
      </c>
      <c r="K11" s="94">
        <f t="shared" si="2"/>
        <v>0.60736077206746819</v>
      </c>
      <c r="L11" s="49">
        <v>157691.40999999997</v>
      </c>
      <c r="M11" s="94">
        <f t="shared" si="3"/>
        <v>0.85076885763565591</v>
      </c>
      <c r="N11" s="54">
        <f t="shared" ref="N11:N26" si="7">L11-J11</f>
        <v>76601.319999999978</v>
      </c>
      <c r="O11" s="37">
        <f t="shared" ref="O11:O27" si="8">IFERROR((L11-J11)/J11*100, "-")</f>
        <v>94.464465386584209</v>
      </c>
      <c r="P11" s="57">
        <f>M11-K11</f>
        <v>0.24340808556818772</v>
      </c>
      <c r="R11" s="3"/>
    </row>
    <row r="12" spans="1:18" x14ac:dyDescent="0.25">
      <c r="A12" s="108" t="s">
        <v>5</v>
      </c>
      <c r="B12" s="23" t="s">
        <v>42</v>
      </c>
      <c r="C12" s="36">
        <v>856</v>
      </c>
      <c r="D12" s="94">
        <f t="shared" si="0"/>
        <v>15.583469870744585</v>
      </c>
      <c r="E12" s="36">
        <v>1035</v>
      </c>
      <c r="F12" s="94">
        <f t="shared" si="1"/>
        <v>14.714245095251636</v>
      </c>
      <c r="G12" s="54">
        <f t="shared" si="4"/>
        <v>179</v>
      </c>
      <c r="H12" s="37">
        <f t="shared" si="5"/>
        <v>20.911214953271028</v>
      </c>
      <c r="I12" s="45">
        <f t="shared" si="6"/>
        <v>-0.86922477549294896</v>
      </c>
      <c r="J12" s="36">
        <v>2268458.34</v>
      </c>
      <c r="K12" s="94">
        <f t="shared" si="2"/>
        <v>16.990641011562417</v>
      </c>
      <c r="L12" s="49">
        <v>2143420.6999999997</v>
      </c>
      <c r="M12" s="94">
        <f t="shared" si="3"/>
        <v>11.564076828101276</v>
      </c>
      <c r="N12" s="54">
        <f t="shared" si="7"/>
        <v>-125037.64000000013</v>
      </c>
      <c r="O12" s="37">
        <f t="shared" si="8"/>
        <v>-5.512009535074827</v>
      </c>
      <c r="P12" s="57">
        <f t="shared" ref="P12:P27" si="9">M12-K12</f>
        <v>-5.4265641834611404</v>
      </c>
    </row>
    <row r="13" spans="1:18" ht="19.5" customHeight="1" x14ac:dyDescent="0.25">
      <c r="A13" s="108" t="s">
        <v>6</v>
      </c>
      <c r="B13" s="23" t="s">
        <v>43</v>
      </c>
      <c r="C13" s="36">
        <v>0</v>
      </c>
      <c r="D13" s="94">
        <f t="shared" si="0"/>
        <v>0</v>
      </c>
      <c r="E13" s="36">
        <v>0</v>
      </c>
      <c r="F13" s="94">
        <f t="shared" si="1"/>
        <v>0</v>
      </c>
      <c r="G13" s="54">
        <f t="shared" si="4"/>
        <v>0</v>
      </c>
      <c r="H13" s="37" t="str">
        <f t="shared" si="5"/>
        <v>-</v>
      </c>
      <c r="I13" s="45">
        <f t="shared" si="6"/>
        <v>0</v>
      </c>
      <c r="J13" s="36">
        <v>0</v>
      </c>
      <c r="K13" s="94">
        <f t="shared" si="2"/>
        <v>0</v>
      </c>
      <c r="L13" s="36">
        <v>0</v>
      </c>
      <c r="M13" s="94">
        <f t="shared" si="3"/>
        <v>0</v>
      </c>
      <c r="N13" s="54">
        <f t="shared" si="7"/>
        <v>0</v>
      </c>
      <c r="O13" s="37" t="str">
        <f t="shared" si="8"/>
        <v>-</v>
      </c>
      <c r="P13" s="57">
        <f t="shared" si="9"/>
        <v>0</v>
      </c>
    </row>
    <row r="14" spans="1:18" x14ac:dyDescent="0.25">
      <c r="A14" s="108" t="s">
        <v>7</v>
      </c>
      <c r="B14" s="23" t="s">
        <v>45</v>
      </c>
      <c r="C14" s="36">
        <v>0</v>
      </c>
      <c r="D14" s="94">
        <f t="shared" si="0"/>
        <v>0</v>
      </c>
      <c r="E14" s="36">
        <v>0</v>
      </c>
      <c r="F14" s="94">
        <f t="shared" si="1"/>
        <v>0</v>
      </c>
      <c r="G14" s="54">
        <f t="shared" si="4"/>
        <v>0</v>
      </c>
      <c r="H14" s="37" t="str">
        <f t="shared" si="5"/>
        <v>-</v>
      </c>
      <c r="I14" s="45">
        <f t="shared" si="6"/>
        <v>0</v>
      </c>
      <c r="J14" s="36">
        <v>0</v>
      </c>
      <c r="K14" s="94">
        <f t="shared" si="2"/>
        <v>0</v>
      </c>
      <c r="L14" s="36">
        <v>0</v>
      </c>
      <c r="M14" s="94">
        <f t="shared" si="3"/>
        <v>0</v>
      </c>
      <c r="N14" s="54">
        <f t="shared" si="7"/>
        <v>0</v>
      </c>
      <c r="O14" s="37" t="str">
        <f t="shared" si="8"/>
        <v>-</v>
      </c>
      <c r="P14" s="57">
        <f t="shared" si="9"/>
        <v>0</v>
      </c>
    </row>
    <row r="15" spans="1:18" x14ac:dyDescent="0.25">
      <c r="A15" s="108" t="s">
        <v>8</v>
      </c>
      <c r="B15" s="23" t="s">
        <v>46</v>
      </c>
      <c r="C15" s="36">
        <v>0</v>
      </c>
      <c r="D15" s="94">
        <f t="shared" si="0"/>
        <v>0</v>
      </c>
      <c r="E15" s="36">
        <v>0</v>
      </c>
      <c r="F15" s="94">
        <f t="shared" si="1"/>
        <v>0</v>
      </c>
      <c r="G15" s="54">
        <f t="shared" si="4"/>
        <v>0</v>
      </c>
      <c r="H15" s="37" t="str">
        <f t="shared" si="5"/>
        <v>-</v>
      </c>
      <c r="I15" s="45">
        <f t="shared" si="6"/>
        <v>0</v>
      </c>
      <c r="J15" s="36">
        <v>0</v>
      </c>
      <c r="K15" s="94">
        <f t="shared" si="2"/>
        <v>0</v>
      </c>
      <c r="L15" s="36">
        <v>0</v>
      </c>
      <c r="M15" s="94">
        <f t="shared" si="3"/>
        <v>0</v>
      </c>
      <c r="N15" s="54">
        <f t="shared" si="7"/>
        <v>0</v>
      </c>
      <c r="O15" s="37" t="str">
        <f t="shared" si="8"/>
        <v>-</v>
      </c>
      <c r="P15" s="57">
        <f t="shared" si="9"/>
        <v>0</v>
      </c>
    </row>
    <row r="16" spans="1:18" x14ac:dyDescent="0.25">
      <c r="A16" s="108" t="s">
        <v>9</v>
      </c>
      <c r="B16" s="23" t="s">
        <v>71</v>
      </c>
      <c r="C16" s="36">
        <v>4</v>
      </c>
      <c r="D16" s="94">
        <f t="shared" si="0"/>
        <v>7.2819952667030757E-2</v>
      </c>
      <c r="E16" s="36">
        <v>6</v>
      </c>
      <c r="F16" s="94">
        <f t="shared" si="1"/>
        <v>8.5299971566676139E-2</v>
      </c>
      <c r="G16" s="54">
        <f t="shared" si="4"/>
        <v>2</v>
      </c>
      <c r="H16" s="37">
        <f t="shared" si="5"/>
        <v>50</v>
      </c>
      <c r="I16" s="45">
        <f t="shared" si="6"/>
        <v>1.2480018899645381E-2</v>
      </c>
      <c r="J16" s="36">
        <v>2364.19</v>
      </c>
      <c r="K16" s="94">
        <f t="shared" si="2"/>
        <v>1.7707666420325688E-2</v>
      </c>
      <c r="L16" s="36">
        <v>4040.59</v>
      </c>
      <c r="M16" s="94">
        <f t="shared" si="3"/>
        <v>2.1799590342137569E-2</v>
      </c>
      <c r="N16" s="54">
        <f t="shared" si="7"/>
        <v>1676.4</v>
      </c>
      <c r="O16" s="37">
        <f t="shared" si="8"/>
        <v>70.908006547697099</v>
      </c>
      <c r="P16" s="57">
        <f t="shared" si="9"/>
        <v>4.0919239218118811E-3</v>
      </c>
    </row>
    <row r="17" spans="1:16" ht="28.5" customHeight="1" x14ac:dyDescent="0.25">
      <c r="A17" s="108" t="s">
        <v>10</v>
      </c>
      <c r="B17" s="23" t="s">
        <v>47</v>
      </c>
      <c r="C17" s="36">
        <v>80</v>
      </c>
      <c r="D17" s="94">
        <f t="shared" si="0"/>
        <v>1.4563990533406153</v>
      </c>
      <c r="E17" s="36">
        <v>141</v>
      </c>
      <c r="F17" s="94">
        <f t="shared" si="1"/>
        <v>2.0045493318168894</v>
      </c>
      <c r="G17" s="54">
        <f t="shared" si="4"/>
        <v>61</v>
      </c>
      <c r="H17" s="37">
        <f t="shared" si="5"/>
        <v>76.25</v>
      </c>
      <c r="I17" s="45">
        <f t="shared" si="6"/>
        <v>0.54815027847627418</v>
      </c>
      <c r="J17" s="36">
        <v>105123.64000000001</v>
      </c>
      <c r="K17" s="94">
        <f t="shared" si="2"/>
        <v>0.78737087544165507</v>
      </c>
      <c r="L17" s="36">
        <v>775413.74000000011</v>
      </c>
      <c r="M17" s="94">
        <f t="shared" si="3"/>
        <v>4.1834736703463538</v>
      </c>
      <c r="N17" s="54">
        <f t="shared" si="7"/>
        <v>670290.10000000009</v>
      </c>
      <c r="O17" s="37">
        <f t="shared" si="8"/>
        <v>637.62071024176862</v>
      </c>
      <c r="P17" s="57">
        <f t="shared" si="9"/>
        <v>3.3961027949046985</v>
      </c>
    </row>
    <row r="18" spans="1:16" x14ac:dyDescent="0.25">
      <c r="A18" s="108" t="s">
        <v>11</v>
      </c>
      <c r="B18" s="23" t="s">
        <v>48</v>
      </c>
      <c r="C18" s="36">
        <v>172</v>
      </c>
      <c r="D18" s="94">
        <f t="shared" si="0"/>
        <v>3.1312579646823226</v>
      </c>
      <c r="E18" s="36">
        <v>168</v>
      </c>
      <c r="F18" s="94">
        <f t="shared" si="1"/>
        <v>2.3883992038669319</v>
      </c>
      <c r="G18" s="54">
        <f t="shared" si="4"/>
        <v>-4</v>
      </c>
      <c r="H18" s="37">
        <f t="shared" si="5"/>
        <v>-2.3255813953488373</v>
      </c>
      <c r="I18" s="45">
        <f t="shared" si="6"/>
        <v>-0.74285876081539071</v>
      </c>
      <c r="J18" s="36">
        <v>248016.78</v>
      </c>
      <c r="K18" s="94">
        <f t="shared" si="2"/>
        <v>1.8576334418482876</v>
      </c>
      <c r="L18" s="36">
        <v>201817.61</v>
      </c>
      <c r="M18" s="94">
        <f t="shared" si="3"/>
        <v>1.0888363387102591</v>
      </c>
      <c r="N18" s="54">
        <f t="shared" si="7"/>
        <v>-46199.170000000013</v>
      </c>
      <c r="O18" s="37">
        <f t="shared" si="8"/>
        <v>-18.627437224207174</v>
      </c>
      <c r="P18" s="57">
        <f t="shared" si="9"/>
        <v>-0.76879710313802851</v>
      </c>
    </row>
    <row r="19" spans="1:16" s="31" customFormat="1" ht="27.75" customHeight="1" x14ac:dyDescent="0.25">
      <c r="A19" s="108" t="s">
        <v>12</v>
      </c>
      <c r="B19" s="23" t="s">
        <v>50</v>
      </c>
      <c r="C19" s="36">
        <v>2773</v>
      </c>
      <c r="D19" s="94">
        <f t="shared" si="0"/>
        <v>50.482432186419082</v>
      </c>
      <c r="E19" s="36">
        <v>3524</v>
      </c>
      <c r="F19" s="94">
        <f t="shared" si="1"/>
        <v>50.09951663349446</v>
      </c>
      <c r="G19" s="54">
        <f t="shared" si="4"/>
        <v>751</v>
      </c>
      <c r="H19" s="37">
        <f t="shared" si="5"/>
        <v>27.082582041110708</v>
      </c>
      <c r="I19" s="45">
        <f t="shared" si="6"/>
        <v>-0.3829155529246222</v>
      </c>
      <c r="J19" s="36">
        <v>7791158.0499999998</v>
      </c>
      <c r="K19" s="94">
        <f t="shared" si="2"/>
        <v>58.355389278118572</v>
      </c>
      <c r="L19" s="36">
        <v>11974578.859999999</v>
      </c>
      <c r="M19" s="94">
        <f t="shared" si="3"/>
        <v>64.604652703595434</v>
      </c>
      <c r="N19" s="54">
        <f t="shared" si="7"/>
        <v>4183420.8099999996</v>
      </c>
      <c r="O19" s="37">
        <f t="shared" si="8"/>
        <v>53.69446728140754</v>
      </c>
      <c r="P19" s="57">
        <f t="shared" si="9"/>
        <v>6.2492634254768618</v>
      </c>
    </row>
    <row r="20" spans="1:16" s="31" customFormat="1" ht="30" customHeight="1" x14ac:dyDescent="0.25">
      <c r="A20" s="108" t="s">
        <v>13</v>
      </c>
      <c r="B20" s="23" t="s">
        <v>51</v>
      </c>
      <c r="C20" s="36">
        <v>0</v>
      </c>
      <c r="D20" s="94">
        <f t="shared" si="0"/>
        <v>0</v>
      </c>
      <c r="E20" s="36">
        <v>0</v>
      </c>
      <c r="F20" s="94">
        <f t="shared" si="1"/>
        <v>0</v>
      </c>
      <c r="G20" s="54">
        <f t="shared" si="4"/>
        <v>0</v>
      </c>
      <c r="H20" s="37" t="str">
        <f t="shared" si="5"/>
        <v>-</v>
      </c>
      <c r="I20" s="45">
        <f t="shared" si="6"/>
        <v>0</v>
      </c>
      <c r="J20" s="36">
        <v>0</v>
      </c>
      <c r="K20" s="94">
        <f t="shared" si="2"/>
        <v>0</v>
      </c>
      <c r="L20" s="36">
        <v>0</v>
      </c>
      <c r="M20" s="94">
        <f t="shared" si="3"/>
        <v>0</v>
      </c>
      <c r="N20" s="54">
        <f t="shared" si="7"/>
        <v>0</v>
      </c>
      <c r="O20" s="37" t="str">
        <f t="shared" si="8"/>
        <v>-</v>
      </c>
      <c r="P20" s="57">
        <f t="shared" si="9"/>
        <v>0</v>
      </c>
    </row>
    <row r="21" spans="1:16" ht="27.75" customHeight="1" x14ac:dyDescent="0.25">
      <c r="A21" s="108" t="s">
        <v>14</v>
      </c>
      <c r="B21" s="23" t="s">
        <v>52</v>
      </c>
      <c r="C21" s="36">
        <v>0</v>
      </c>
      <c r="D21" s="94">
        <f t="shared" si="0"/>
        <v>0</v>
      </c>
      <c r="E21" s="36">
        <v>0</v>
      </c>
      <c r="F21" s="94">
        <f t="shared" si="1"/>
        <v>0</v>
      </c>
      <c r="G21" s="54">
        <f t="shared" si="4"/>
        <v>0</v>
      </c>
      <c r="H21" s="37" t="str">
        <f t="shared" si="5"/>
        <v>-</v>
      </c>
      <c r="I21" s="45">
        <f t="shared" si="6"/>
        <v>0</v>
      </c>
      <c r="J21" s="36">
        <v>0</v>
      </c>
      <c r="K21" s="94">
        <f t="shared" si="2"/>
        <v>0</v>
      </c>
      <c r="L21" s="36">
        <v>0</v>
      </c>
      <c r="M21" s="94">
        <f t="shared" si="3"/>
        <v>0</v>
      </c>
      <c r="N21" s="54">
        <f t="shared" si="7"/>
        <v>0</v>
      </c>
      <c r="O21" s="37" t="str">
        <f t="shared" si="8"/>
        <v>-</v>
      </c>
      <c r="P21" s="57">
        <f t="shared" si="9"/>
        <v>0</v>
      </c>
    </row>
    <row r="22" spans="1:16" x14ac:dyDescent="0.25">
      <c r="A22" s="108" t="s">
        <v>15</v>
      </c>
      <c r="B22" s="23" t="s">
        <v>53</v>
      </c>
      <c r="C22" s="36">
        <v>10</v>
      </c>
      <c r="D22" s="94">
        <f t="shared" si="0"/>
        <v>0.18204988166757691</v>
      </c>
      <c r="E22" s="36">
        <v>17</v>
      </c>
      <c r="F22" s="94">
        <f t="shared" si="1"/>
        <v>0.24168325277224909</v>
      </c>
      <c r="G22" s="54">
        <f t="shared" si="4"/>
        <v>7</v>
      </c>
      <c r="H22" s="37">
        <f t="shared" si="5"/>
        <v>70</v>
      </c>
      <c r="I22" s="45">
        <f t="shared" si="6"/>
        <v>5.9633371104672178E-2</v>
      </c>
      <c r="J22" s="36">
        <v>16609.850000000002</v>
      </c>
      <c r="K22" s="94">
        <f t="shared" si="2"/>
        <v>0.12440695675544125</v>
      </c>
      <c r="L22" s="36">
        <v>75239.08</v>
      </c>
      <c r="M22" s="94">
        <f t="shared" si="3"/>
        <v>0.40592614487471279</v>
      </c>
      <c r="N22" s="54">
        <f t="shared" si="7"/>
        <v>58629.229999999996</v>
      </c>
      <c r="O22" s="37">
        <f t="shared" si="8"/>
        <v>352.97868433489759</v>
      </c>
      <c r="P22" s="57">
        <f t="shared" si="9"/>
        <v>0.28151918811927157</v>
      </c>
    </row>
    <row r="23" spans="1:16" x14ac:dyDescent="0.25">
      <c r="A23" s="108" t="s">
        <v>16</v>
      </c>
      <c r="B23" s="23" t="s">
        <v>49</v>
      </c>
      <c r="C23" s="36">
        <v>0</v>
      </c>
      <c r="D23" s="94">
        <f t="shared" si="0"/>
        <v>0</v>
      </c>
      <c r="E23" s="36">
        <v>1</v>
      </c>
      <c r="F23" s="94">
        <f t="shared" si="1"/>
        <v>1.4216661927779357E-2</v>
      </c>
      <c r="G23" s="54">
        <f t="shared" si="4"/>
        <v>1</v>
      </c>
      <c r="H23" s="37" t="str">
        <f t="shared" si="5"/>
        <v>-</v>
      </c>
      <c r="I23" s="45">
        <f t="shared" si="6"/>
        <v>1.4216661927779357E-2</v>
      </c>
      <c r="J23" s="36">
        <v>0</v>
      </c>
      <c r="K23" s="94">
        <f t="shared" si="2"/>
        <v>0</v>
      </c>
      <c r="L23" s="36">
        <v>830.16</v>
      </c>
      <c r="M23" s="94">
        <f t="shared" si="3"/>
        <v>4.4788379712935294E-3</v>
      </c>
      <c r="N23" s="54">
        <f t="shared" si="7"/>
        <v>830.16</v>
      </c>
      <c r="O23" s="37" t="str">
        <f t="shared" si="8"/>
        <v>-</v>
      </c>
      <c r="P23" s="57">
        <f t="shared" si="9"/>
        <v>4.4788379712935294E-3</v>
      </c>
    </row>
    <row r="24" spans="1:16" x14ac:dyDescent="0.25">
      <c r="A24" s="108" t="s">
        <v>17</v>
      </c>
      <c r="B24" s="23" t="s">
        <v>72</v>
      </c>
      <c r="C24" s="36">
        <v>0</v>
      </c>
      <c r="D24" s="94">
        <f t="shared" si="0"/>
        <v>0</v>
      </c>
      <c r="E24" s="36">
        <v>0</v>
      </c>
      <c r="F24" s="94">
        <f t="shared" si="1"/>
        <v>0</v>
      </c>
      <c r="G24" s="54">
        <f t="shared" si="4"/>
        <v>0</v>
      </c>
      <c r="H24" s="37" t="str">
        <f t="shared" si="5"/>
        <v>-</v>
      </c>
      <c r="I24" s="45">
        <f t="shared" si="6"/>
        <v>0</v>
      </c>
      <c r="J24" s="36">
        <v>0</v>
      </c>
      <c r="K24" s="94">
        <f t="shared" si="2"/>
        <v>0</v>
      </c>
      <c r="L24" s="36">
        <v>0</v>
      </c>
      <c r="M24" s="94">
        <f t="shared" si="3"/>
        <v>0</v>
      </c>
      <c r="N24" s="54">
        <f t="shared" si="7"/>
        <v>0</v>
      </c>
      <c r="O24" s="37" t="str">
        <f t="shared" si="8"/>
        <v>-</v>
      </c>
      <c r="P24" s="57">
        <f t="shared" si="9"/>
        <v>0</v>
      </c>
    </row>
    <row r="25" spans="1:16" ht="23.25" customHeight="1" x14ac:dyDescent="0.25">
      <c r="A25" s="108" t="s">
        <v>18</v>
      </c>
      <c r="B25" s="23" t="s">
        <v>73</v>
      </c>
      <c r="C25" s="36">
        <v>8</v>
      </c>
      <c r="D25" s="94">
        <f t="shared" si="0"/>
        <v>0.14563990533406151</v>
      </c>
      <c r="E25" s="36">
        <v>21</v>
      </c>
      <c r="F25" s="94">
        <f t="shared" si="1"/>
        <v>0.29854990048336649</v>
      </c>
      <c r="G25" s="54">
        <f t="shared" si="4"/>
        <v>13</v>
      </c>
      <c r="H25" s="37">
        <f t="shared" si="5"/>
        <v>162.5</v>
      </c>
      <c r="I25" s="45">
        <f t="shared" si="6"/>
        <v>0.15290999514930498</v>
      </c>
      <c r="J25" s="36">
        <v>5556</v>
      </c>
      <c r="K25" s="94">
        <f t="shared" si="2"/>
        <v>4.1614165795189693E-2</v>
      </c>
      <c r="L25" s="36">
        <v>18128.32</v>
      </c>
      <c r="M25" s="94">
        <f t="shared" si="3"/>
        <v>9.7805011048183385E-2</v>
      </c>
      <c r="N25" s="54">
        <f t="shared" si="7"/>
        <v>12572.32</v>
      </c>
      <c r="O25" s="37">
        <f t="shared" si="8"/>
        <v>226.28365730741541</v>
      </c>
      <c r="P25" s="57">
        <f t="shared" si="9"/>
        <v>5.6190845252993692E-2</v>
      </c>
    </row>
    <row r="26" spans="1:16" ht="17.25" customHeight="1" x14ac:dyDescent="0.25">
      <c r="A26" s="108" t="s">
        <v>19</v>
      </c>
      <c r="B26" s="23" t="s">
        <v>54</v>
      </c>
      <c r="C26" s="36">
        <v>0</v>
      </c>
      <c r="D26" s="94">
        <f t="shared" si="0"/>
        <v>0</v>
      </c>
      <c r="E26" s="36">
        <v>0</v>
      </c>
      <c r="F26" s="94">
        <f t="shared" si="1"/>
        <v>0</v>
      </c>
      <c r="G26" s="54">
        <f t="shared" si="4"/>
        <v>0</v>
      </c>
      <c r="H26" s="37" t="str">
        <f t="shared" si="5"/>
        <v>-</v>
      </c>
      <c r="I26" s="45">
        <f t="shared" si="6"/>
        <v>0</v>
      </c>
      <c r="J26" s="36">
        <v>0</v>
      </c>
      <c r="K26" s="94">
        <f t="shared" si="2"/>
        <v>0</v>
      </c>
      <c r="L26" s="36">
        <v>0</v>
      </c>
      <c r="M26" s="94">
        <f t="shared" si="3"/>
        <v>0</v>
      </c>
      <c r="N26" s="54">
        <f t="shared" si="7"/>
        <v>0</v>
      </c>
      <c r="O26" s="37" t="str">
        <f t="shared" si="8"/>
        <v>-</v>
      </c>
      <c r="P26" s="57">
        <f t="shared" si="9"/>
        <v>0</v>
      </c>
    </row>
    <row r="27" spans="1:16" x14ac:dyDescent="0.25">
      <c r="A27" s="108" t="s">
        <v>20</v>
      </c>
      <c r="B27" s="23" t="s">
        <v>44</v>
      </c>
      <c r="C27" s="36">
        <v>0</v>
      </c>
      <c r="D27" s="94">
        <f t="shared" si="0"/>
        <v>0</v>
      </c>
      <c r="E27" s="36">
        <v>0</v>
      </c>
      <c r="F27" s="94">
        <f t="shared" si="1"/>
        <v>0</v>
      </c>
      <c r="G27" s="54">
        <f>E27-C27</f>
        <v>0</v>
      </c>
      <c r="H27" s="37" t="str">
        <f t="shared" si="5"/>
        <v>-</v>
      </c>
      <c r="I27" s="45">
        <f t="shared" si="6"/>
        <v>0</v>
      </c>
      <c r="J27" s="36">
        <v>0</v>
      </c>
      <c r="K27" s="94">
        <f t="shared" si="2"/>
        <v>0</v>
      </c>
      <c r="L27" s="36">
        <v>0</v>
      </c>
      <c r="M27" s="94">
        <f t="shared" si="3"/>
        <v>0</v>
      </c>
      <c r="N27" s="54">
        <f>L27-J27</f>
        <v>0</v>
      </c>
      <c r="O27" s="37" t="str">
        <f t="shared" si="8"/>
        <v>-</v>
      </c>
      <c r="P27" s="57">
        <f t="shared" si="9"/>
        <v>0</v>
      </c>
    </row>
    <row r="28" spans="1:16" x14ac:dyDescent="0.25">
      <c r="A28" s="106" t="s">
        <v>34</v>
      </c>
      <c r="B28" s="13" t="s">
        <v>24</v>
      </c>
      <c r="C28" s="38">
        <f>SUM(C10:C27)</f>
        <v>5104</v>
      </c>
      <c r="D28" s="39">
        <f>SUM(D10:D27)</f>
        <v>92.918259603131276</v>
      </c>
      <c r="E28" s="38">
        <f>SUM(E10:E27)</f>
        <v>6591</v>
      </c>
      <c r="F28" s="39">
        <f>SUM(F10:F27)</f>
        <v>93.702018765993742</v>
      </c>
      <c r="G28" s="39">
        <f>E28-C28</f>
        <v>1487</v>
      </c>
      <c r="H28" s="39">
        <f>(E28-C28)/C28*100</f>
        <v>29.134012539184951</v>
      </c>
      <c r="I28" s="47">
        <f>F28-D28</f>
        <v>0.7837591628624665</v>
      </c>
      <c r="J28" s="38">
        <f>SUM(J10:J27)</f>
        <v>11476606.309999999</v>
      </c>
      <c r="K28" s="50">
        <f>SUM(K10:K27)</f>
        <v>85.959214857894196</v>
      </c>
      <c r="L28" s="38">
        <f>SUM(L10:L27)</f>
        <v>16710072.540000001</v>
      </c>
      <c r="M28" s="50">
        <f>SUM(M10:M27)</f>
        <v>90.153352841887482</v>
      </c>
      <c r="N28" s="50">
        <f>L28-J28</f>
        <v>5233466.2300000023</v>
      </c>
      <c r="O28" s="50">
        <f>(L28-J28)/J28*100</f>
        <v>45.601165437206696</v>
      </c>
      <c r="P28" s="58">
        <f>M28-K28</f>
        <v>4.1941379839932864</v>
      </c>
    </row>
    <row r="29" spans="1:16" x14ac:dyDescent="0.25">
      <c r="A29" s="107" t="s">
        <v>29</v>
      </c>
      <c r="B29" s="11" t="s">
        <v>25</v>
      </c>
      <c r="C29" s="36">
        <v>292</v>
      </c>
      <c r="D29" s="94">
        <f>C29/C$34*100</f>
        <v>5.3158565446932462</v>
      </c>
      <c r="E29" s="36">
        <v>342</v>
      </c>
      <c r="F29" s="94">
        <f>E29/E$34*100</f>
        <v>4.8620983793005408</v>
      </c>
      <c r="G29" s="54">
        <f>E29-C29</f>
        <v>50</v>
      </c>
      <c r="H29" s="37">
        <f t="shared" si="5"/>
        <v>17.123287671232877</v>
      </c>
      <c r="I29" s="45">
        <f t="shared" si="6"/>
        <v>-0.45375816539270541</v>
      </c>
      <c r="J29" s="36">
        <v>1689812.7499999998</v>
      </c>
      <c r="K29" s="94">
        <f>J29/J$34*100</f>
        <v>12.65661410031055</v>
      </c>
      <c r="L29" s="36">
        <v>1587758.35</v>
      </c>
      <c r="M29" s="94">
        <f>L29/L$34*100</f>
        <v>8.5661949349744173</v>
      </c>
      <c r="N29" s="54">
        <f>L29-J29</f>
        <v>-102054.39999999967</v>
      </c>
      <c r="O29" s="37">
        <f t="shared" ref="O29:O32" si="10">IFERROR((L29-J29)/J29*100, "-")</f>
        <v>-6.0393910508723341</v>
      </c>
      <c r="P29" s="59">
        <f>M29-K29</f>
        <v>-4.090419165336133</v>
      </c>
    </row>
    <row r="30" spans="1:16" x14ac:dyDescent="0.25">
      <c r="A30" s="107" t="s">
        <v>26</v>
      </c>
      <c r="B30" s="12" t="s">
        <v>27</v>
      </c>
      <c r="C30" s="36">
        <v>0</v>
      </c>
      <c r="D30" s="94">
        <f>C30/C$34*100</f>
        <v>0</v>
      </c>
      <c r="E30" s="36">
        <v>0</v>
      </c>
      <c r="F30" s="94">
        <f>E30/E$34*100</f>
        <v>0</v>
      </c>
      <c r="G30" s="54">
        <f t="shared" ref="G30:G32" si="11">E30-C30</f>
        <v>0</v>
      </c>
      <c r="H30" s="37" t="str">
        <f t="shared" si="5"/>
        <v>-</v>
      </c>
      <c r="I30" s="45">
        <f t="shared" si="6"/>
        <v>0</v>
      </c>
      <c r="J30" s="36">
        <v>0</v>
      </c>
      <c r="K30" s="94">
        <f>J30/J$34*100</f>
        <v>0</v>
      </c>
      <c r="L30" s="36">
        <v>662.07</v>
      </c>
      <c r="M30" s="94">
        <f>L30/L$34*100</f>
        <v>3.5719671577217733E-3</v>
      </c>
      <c r="N30" s="54">
        <f t="shared" ref="N30:N32" si="12">L30-J30</f>
        <v>662.07</v>
      </c>
      <c r="O30" s="37" t="str">
        <f t="shared" si="10"/>
        <v>-</v>
      </c>
      <c r="P30" s="59">
        <f t="shared" ref="P30:P32" si="13">M30-K30</f>
        <v>3.5719671577217733E-3</v>
      </c>
    </row>
    <row r="31" spans="1:16" ht="17.25" customHeight="1" x14ac:dyDescent="0.25">
      <c r="A31" s="107" t="s">
        <v>28</v>
      </c>
      <c r="B31" s="25" t="s">
        <v>30</v>
      </c>
      <c r="C31" s="36">
        <v>97</v>
      </c>
      <c r="D31" s="94">
        <f>C31/C$34*100</f>
        <v>1.7658838521754963</v>
      </c>
      <c r="E31" s="36">
        <v>101</v>
      </c>
      <c r="F31" s="94">
        <f>E31/E$34*100</f>
        <v>1.435882854705715</v>
      </c>
      <c r="G31" s="54">
        <f t="shared" si="11"/>
        <v>4</v>
      </c>
      <c r="H31" s="37">
        <f t="shared" si="5"/>
        <v>4.1237113402061851</v>
      </c>
      <c r="I31" s="45">
        <f t="shared" si="6"/>
        <v>-0.33000099746978129</v>
      </c>
      <c r="J31" s="36">
        <v>184803.76</v>
      </c>
      <c r="K31" s="94">
        <f>J31/J$34*100</f>
        <v>1.3841710417952564</v>
      </c>
      <c r="L31" s="36">
        <v>236671.86</v>
      </c>
      <c r="M31" s="94">
        <f>L31/L$34*100</f>
        <v>1.2768802559803727</v>
      </c>
      <c r="N31" s="54">
        <f t="shared" si="12"/>
        <v>51868.099999999977</v>
      </c>
      <c r="O31" s="37">
        <f t="shared" si="10"/>
        <v>28.06658262797249</v>
      </c>
      <c r="P31" s="59">
        <f t="shared" si="13"/>
        <v>-0.10729078581488372</v>
      </c>
    </row>
    <row r="32" spans="1:16" ht="18" customHeight="1" x14ac:dyDescent="0.25">
      <c r="A32" s="108" t="s">
        <v>23</v>
      </c>
      <c r="B32" s="25" t="s">
        <v>39</v>
      </c>
      <c r="C32" s="40">
        <v>0</v>
      </c>
      <c r="D32" s="94">
        <f>C32/C$34*100</f>
        <v>0</v>
      </c>
      <c r="E32" s="36">
        <v>0</v>
      </c>
      <c r="F32" s="94">
        <f>E32/E$34*100</f>
        <v>0</v>
      </c>
      <c r="G32" s="54">
        <f t="shared" si="11"/>
        <v>0</v>
      </c>
      <c r="H32" s="37" t="str">
        <f t="shared" si="5"/>
        <v>-</v>
      </c>
      <c r="I32" s="45">
        <f t="shared" si="6"/>
        <v>0</v>
      </c>
      <c r="J32" s="36">
        <v>0</v>
      </c>
      <c r="K32" s="94">
        <f>J32/J$34*100</f>
        <v>0</v>
      </c>
      <c r="L32" s="36">
        <v>0</v>
      </c>
      <c r="M32" s="94">
        <f>L32/L$34*100</f>
        <v>0</v>
      </c>
      <c r="N32" s="54">
        <f t="shared" si="12"/>
        <v>0</v>
      </c>
      <c r="O32" s="37" t="str">
        <f t="shared" si="10"/>
        <v>-</v>
      </c>
      <c r="P32" s="59">
        <f t="shared" si="13"/>
        <v>0</v>
      </c>
    </row>
    <row r="33" spans="1:16" x14ac:dyDescent="0.25">
      <c r="A33" s="111" t="s">
        <v>21</v>
      </c>
      <c r="B33" s="16" t="s">
        <v>22</v>
      </c>
      <c r="C33" s="41">
        <f>SUM(C29:C32)</f>
        <v>389</v>
      </c>
      <c r="D33" s="55">
        <f>SUM(D29:D32)</f>
        <v>7.0817403968687422</v>
      </c>
      <c r="E33" s="41">
        <f>SUM(E29:E32)</f>
        <v>443</v>
      </c>
      <c r="F33" s="55">
        <f>SUM(F29:F32)</f>
        <v>6.2979812340062562</v>
      </c>
      <c r="G33" s="53">
        <f>E33-C33</f>
        <v>54</v>
      </c>
      <c r="H33" s="53">
        <f>(E33-C33)/C33*100</f>
        <v>13.881748071979436</v>
      </c>
      <c r="I33" s="48">
        <f>F33-D33</f>
        <v>-0.78375916286248604</v>
      </c>
      <c r="J33" s="41">
        <f>SUM(J29:J32)</f>
        <v>1874616.5099999998</v>
      </c>
      <c r="K33" s="50">
        <f>SUM(K29:K32)</f>
        <v>14.040785142105808</v>
      </c>
      <c r="L33" s="41">
        <f>SUM(L29:L32)</f>
        <v>1825092.2800000003</v>
      </c>
      <c r="M33" s="55">
        <f>SUM(M29:M32)</f>
        <v>9.8466471581125123</v>
      </c>
      <c r="N33" s="55">
        <f>L33-J33</f>
        <v>-49524.229999999516</v>
      </c>
      <c r="O33" s="55">
        <f>(L33-J33)/J33*100</f>
        <v>-2.6418325954037138</v>
      </c>
      <c r="P33" s="60">
        <f>M33-K33</f>
        <v>-4.1941379839932953</v>
      </c>
    </row>
    <row r="34" spans="1:16" x14ac:dyDescent="0.25">
      <c r="A34" s="26" t="s">
        <v>37</v>
      </c>
      <c r="B34" s="27" t="s">
        <v>38</v>
      </c>
      <c r="C34" s="43">
        <f>C28+C33</f>
        <v>5493</v>
      </c>
      <c r="D34" s="52">
        <f>D28+D33</f>
        <v>100.00000000000001</v>
      </c>
      <c r="E34" s="43">
        <f>E28+E33</f>
        <v>7034</v>
      </c>
      <c r="F34" s="44">
        <f>F28+F33</f>
        <v>100</v>
      </c>
      <c r="G34" s="42">
        <f>G28+G33</f>
        <v>1541</v>
      </c>
      <c r="H34" s="42">
        <f>(E34-C34)/C34*100</f>
        <v>28.053886764973601</v>
      </c>
      <c r="I34" s="42">
        <f>F34-D34</f>
        <v>0</v>
      </c>
      <c r="J34" s="43">
        <f>J28+J33</f>
        <v>13351222.819999998</v>
      </c>
      <c r="K34" s="44">
        <f>(K28+K33)</f>
        <v>100</v>
      </c>
      <c r="L34" s="43">
        <f>L28+L33</f>
        <v>18535164.82</v>
      </c>
      <c r="M34" s="44">
        <f>(M28+M33)</f>
        <v>100</v>
      </c>
      <c r="N34" s="56">
        <f>N28+N33</f>
        <v>5183942.0000000028</v>
      </c>
      <c r="O34" s="56">
        <f>(L34-J34)/J34*100</f>
        <v>38.82746973733753</v>
      </c>
      <c r="P34" s="118">
        <f>M34-K34</f>
        <v>0</v>
      </c>
    </row>
    <row r="36" spans="1:16" x14ac:dyDescent="0.25">
      <c r="L36" s="72"/>
    </row>
    <row r="37" spans="1:16" x14ac:dyDescent="0.25">
      <c r="B37" s="100" t="s">
        <v>70</v>
      </c>
    </row>
  </sheetData>
  <mergeCells count="6">
    <mergeCell ref="A7:A9"/>
    <mergeCell ref="N8:O8"/>
    <mergeCell ref="J7:P7"/>
    <mergeCell ref="C7:I7"/>
    <mergeCell ref="G8:H8"/>
    <mergeCell ref="B7:B9"/>
  </mergeCells>
  <pageMargins left="0.39370078740157483" right="0.39370078740157483" top="0.78740157480314965" bottom="0.78740157480314965" header="0.31496062992125984" footer="0.31496062992125984"/>
  <pageSetup paperSize="9" scale="65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31.03.2018.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Sjedište u FBiH</vt:lpstr>
      <vt:lpstr>RS</vt:lpstr>
      <vt:lpstr>Sjedište u RS-u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2018-10-16T11:38:00Z</cp:lastPrinted>
  <dcterms:created xsi:type="dcterms:W3CDTF">2018-01-08T12:56:16Z</dcterms:created>
  <dcterms:modified xsi:type="dcterms:W3CDTF">2018-10-16T11:45:35Z</dcterms:modified>
</cp:coreProperties>
</file>