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25" yWindow="4785" windowWidth="15075" windowHeight="3615"/>
  </bookViews>
  <sheets>
    <sheet name="BiH" sheetId="21" r:id="rId1"/>
    <sheet name="FBiH" sheetId="23" r:id="rId2"/>
    <sheet name="Sjedište u FBiH" sheetId="20" r:id="rId3"/>
    <sheet name="RS" sheetId="19" r:id="rId4"/>
    <sheet name="Sjedište u RS-u" sheetId="22" r:id="rId5"/>
  </sheets>
  <calcPr calcId="145621"/>
</workbook>
</file>

<file path=xl/calcChain.xml><?xml version="1.0" encoding="utf-8"?>
<calcChain xmlns="http://schemas.openxmlformats.org/spreadsheetml/2006/main">
  <c r="H34" i="21" l="1"/>
  <c r="I34" i="21"/>
  <c r="H34" i="23"/>
  <c r="I34" i="23"/>
  <c r="H34" i="20"/>
  <c r="I34" i="20"/>
  <c r="H34" i="19"/>
  <c r="I34" i="19"/>
  <c r="H34" i="22"/>
  <c r="I34" i="22"/>
  <c r="D30" i="23" l="1"/>
  <c r="E32" i="21" l="1"/>
  <c r="E31" i="21"/>
  <c r="E30" i="21"/>
  <c r="E29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10" i="21"/>
  <c r="C32" i="21"/>
  <c r="C31" i="21"/>
  <c r="C30" i="21"/>
  <c r="C29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10" i="21"/>
  <c r="E33" i="21" l="1"/>
  <c r="C33" i="21"/>
  <c r="E33" i="22" l="1"/>
  <c r="C33" i="22"/>
  <c r="H32" i="22"/>
  <c r="G32" i="22"/>
  <c r="H31" i="22"/>
  <c r="G31" i="22"/>
  <c r="H30" i="22"/>
  <c r="G30" i="22"/>
  <c r="H29" i="22"/>
  <c r="G29" i="22"/>
  <c r="E28" i="22"/>
  <c r="C28" i="22"/>
  <c r="C34" i="22" s="1"/>
  <c r="D10" i="22" s="1"/>
  <c r="H27" i="22"/>
  <c r="G27" i="22"/>
  <c r="H26" i="22"/>
  <c r="G26" i="22"/>
  <c r="H25" i="22"/>
  <c r="G25" i="22"/>
  <c r="H24" i="22"/>
  <c r="G24" i="22"/>
  <c r="H23" i="22"/>
  <c r="G23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H11" i="22"/>
  <c r="G11" i="22"/>
  <c r="H10" i="22"/>
  <c r="G10" i="22"/>
  <c r="E33" i="23"/>
  <c r="C33" i="23"/>
  <c r="H32" i="23"/>
  <c r="G32" i="23"/>
  <c r="H31" i="23"/>
  <c r="G31" i="23"/>
  <c r="H30" i="23"/>
  <c r="G30" i="23"/>
  <c r="H29" i="23"/>
  <c r="G29" i="23"/>
  <c r="E28" i="23"/>
  <c r="C28" i="23"/>
  <c r="C34" i="23" s="1"/>
  <c r="H27" i="23"/>
  <c r="G27" i="23"/>
  <c r="H26" i="23"/>
  <c r="G26" i="23"/>
  <c r="H25" i="23"/>
  <c r="G25" i="23"/>
  <c r="H24" i="23"/>
  <c r="G24" i="23"/>
  <c r="H23" i="23"/>
  <c r="G23" i="23"/>
  <c r="H22" i="23"/>
  <c r="G22" i="23"/>
  <c r="H21" i="23"/>
  <c r="G21" i="23"/>
  <c r="H20" i="23"/>
  <c r="G20" i="23"/>
  <c r="H19" i="23"/>
  <c r="G19" i="23"/>
  <c r="H18" i="23"/>
  <c r="G18" i="23"/>
  <c r="H17" i="23"/>
  <c r="G17" i="23"/>
  <c r="H16" i="23"/>
  <c r="G16" i="23"/>
  <c r="H15" i="23"/>
  <c r="G15" i="23"/>
  <c r="H14" i="23"/>
  <c r="G14" i="23"/>
  <c r="H13" i="23"/>
  <c r="G13" i="23"/>
  <c r="H12" i="23"/>
  <c r="G12" i="23"/>
  <c r="H11" i="23"/>
  <c r="G11" i="23"/>
  <c r="H10" i="23"/>
  <c r="G10" i="23"/>
  <c r="H33" i="23" l="1"/>
  <c r="G28" i="23"/>
  <c r="H33" i="22"/>
  <c r="G28" i="22"/>
  <c r="D32" i="22"/>
  <c r="D30" i="22"/>
  <c r="D26" i="22"/>
  <c r="D24" i="22"/>
  <c r="D22" i="22"/>
  <c r="D20" i="22"/>
  <c r="D18" i="22"/>
  <c r="D16" i="22"/>
  <c r="D14" i="22"/>
  <c r="D12" i="22"/>
  <c r="D13" i="22"/>
  <c r="D31" i="22"/>
  <c r="D29" i="22"/>
  <c r="D27" i="22"/>
  <c r="D25" i="22"/>
  <c r="D23" i="22"/>
  <c r="D21" i="22"/>
  <c r="D19" i="22"/>
  <c r="D17" i="22"/>
  <c r="D15" i="22"/>
  <c r="D11" i="22"/>
  <c r="H28" i="22"/>
  <c r="G33" i="22"/>
  <c r="E34" i="22"/>
  <c r="D32" i="23"/>
  <c r="D26" i="23"/>
  <c r="D24" i="23"/>
  <c r="D22" i="23"/>
  <c r="D20" i="23"/>
  <c r="D14" i="23"/>
  <c r="D10" i="23"/>
  <c r="D31" i="23"/>
  <c r="D29" i="23"/>
  <c r="D27" i="23"/>
  <c r="D25" i="23"/>
  <c r="D23" i="23"/>
  <c r="D21" i="23"/>
  <c r="D19" i="23"/>
  <c r="D17" i="23"/>
  <c r="D15" i="23"/>
  <c r="D13" i="23"/>
  <c r="D11" i="23"/>
  <c r="D18" i="23"/>
  <c r="D16" i="23"/>
  <c r="D12" i="23"/>
  <c r="H28" i="23"/>
  <c r="G33" i="23"/>
  <c r="G34" i="23" s="1"/>
  <c r="E34" i="23"/>
  <c r="G34" i="22" l="1"/>
  <c r="F31" i="22"/>
  <c r="I31" i="22" s="1"/>
  <c r="F29" i="22"/>
  <c r="F27" i="22"/>
  <c r="I27" i="22" s="1"/>
  <c r="F25" i="22"/>
  <c r="I25" i="22" s="1"/>
  <c r="F23" i="22"/>
  <c r="I23" i="22" s="1"/>
  <c r="F21" i="22"/>
  <c r="I21" i="22" s="1"/>
  <c r="F19" i="22"/>
  <c r="I19" i="22" s="1"/>
  <c r="F17" i="22"/>
  <c r="I17" i="22" s="1"/>
  <c r="F15" i="22"/>
  <c r="I15" i="22" s="1"/>
  <c r="F13" i="22"/>
  <c r="I13" i="22" s="1"/>
  <c r="F11" i="22"/>
  <c r="I11" i="22" s="1"/>
  <c r="F16" i="22"/>
  <c r="I16" i="22" s="1"/>
  <c r="F14" i="22"/>
  <c r="I14" i="22" s="1"/>
  <c r="F10" i="22"/>
  <c r="F32" i="22"/>
  <c r="I32" i="22" s="1"/>
  <c r="F30" i="22"/>
  <c r="I30" i="22" s="1"/>
  <c r="F26" i="22"/>
  <c r="I26" i="22" s="1"/>
  <c r="F24" i="22"/>
  <c r="I24" i="22" s="1"/>
  <c r="F22" i="22"/>
  <c r="I22" i="22" s="1"/>
  <c r="F20" i="22"/>
  <c r="I20" i="22" s="1"/>
  <c r="F18" i="22"/>
  <c r="I18" i="22" s="1"/>
  <c r="F12" i="22"/>
  <c r="I12" i="22" s="1"/>
  <c r="D28" i="22"/>
  <c r="D33" i="22"/>
  <c r="F31" i="23"/>
  <c r="I31" i="23" s="1"/>
  <c r="F29" i="23"/>
  <c r="F27" i="23"/>
  <c r="I27" i="23" s="1"/>
  <c r="F25" i="23"/>
  <c r="I25" i="23" s="1"/>
  <c r="F23" i="23"/>
  <c r="I23" i="23" s="1"/>
  <c r="F21" i="23"/>
  <c r="I21" i="23" s="1"/>
  <c r="F19" i="23"/>
  <c r="I19" i="23" s="1"/>
  <c r="F15" i="23"/>
  <c r="I15" i="23" s="1"/>
  <c r="F13" i="23"/>
  <c r="I13" i="23" s="1"/>
  <c r="F32" i="23"/>
  <c r="I32" i="23" s="1"/>
  <c r="F30" i="23"/>
  <c r="I30" i="23" s="1"/>
  <c r="F26" i="23"/>
  <c r="I26" i="23" s="1"/>
  <c r="F24" i="23"/>
  <c r="I24" i="23" s="1"/>
  <c r="F22" i="23"/>
  <c r="I22" i="23" s="1"/>
  <c r="F20" i="23"/>
  <c r="I20" i="23" s="1"/>
  <c r="F18" i="23"/>
  <c r="I18" i="23" s="1"/>
  <c r="F16" i="23"/>
  <c r="I16" i="23" s="1"/>
  <c r="F14" i="23"/>
  <c r="I14" i="23" s="1"/>
  <c r="F12" i="23"/>
  <c r="I12" i="23" s="1"/>
  <c r="F10" i="23"/>
  <c r="F17" i="23"/>
  <c r="I17" i="23" s="1"/>
  <c r="F11" i="23"/>
  <c r="I11" i="23" s="1"/>
  <c r="D33" i="23"/>
  <c r="D28" i="23"/>
  <c r="H32" i="21"/>
  <c r="H30" i="21"/>
  <c r="H31" i="21"/>
  <c r="H29" i="21"/>
  <c r="H30" i="20"/>
  <c r="H31" i="20"/>
  <c r="H32" i="20"/>
  <c r="H29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12" i="20"/>
  <c r="H11" i="20"/>
  <c r="H10" i="20"/>
  <c r="G30" i="20"/>
  <c r="G31" i="20"/>
  <c r="G32" i="20"/>
  <c r="G29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12" i="20"/>
  <c r="G11" i="20"/>
  <c r="G10" i="20"/>
  <c r="E33" i="20"/>
  <c r="E28" i="20"/>
  <c r="H33" i="21" l="1"/>
  <c r="H10" i="21"/>
  <c r="H27" i="21"/>
  <c r="H25" i="21"/>
  <c r="H23" i="21"/>
  <c r="H21" i="21"/>
  <c r="I10" i="22"/>
  <c r="F28" i="22"/>
  <c r="F33" i="22"/>
  <c r="I33" i="22" s="1"/>
  <c r="I29" i="22"/>
  <c r="F28" i="23"/>
  <c r="I10" i="23"/>
  <c r="F33" i="23"/>
  <c r="I33" i="23" s="1"/>
  <c r="I29" i="23"/>
  <c r="H19" i="21"/>
  <c r="H17" i="21"/>
  <c r="H15" i="21"/>
  <c r="H13" i="21"/>
  <c r="H11" i="21"/>
  <c r="C28" i="21"/>
  <c r="G26" i="21"/>
  <c r="G24" i="21"/>
  <c r="G22" i="21"/>
  <c r="G20" i="21"/>
  <c r="G18" i="21"/>
  <c r="G16" i="21"/>
  <c r="G14" i="21"/>
  <c r="G12" i="21"/>
  <c r="E28" i="21"/>
  <c r="G11" i="21"/>
  <c r="G27" i="21"/>
  <c r="G25" i="21"/>
  <c r="G23" i="21"/>
  <c r="G21" i="21"/>
  <c r="G19" i="21"/>
  <c r="G17" i="21"/>
  <c r="G15" i="21"/>
  <c r="G13" i="21"/>
  <c r="G33" i="21"/>
  <c r="H26" i="21"/>
  <c r="H24" i="21"/>
  <c r="H22" i="21"/>
  <c r="H20" i="21"/>
  <c r="H18" i="21"/>
  <c r="H16" i="21"/>
  <c r="H14" i="21"/>
  <c r="H12" i="21"/>
  <c r="G10" i="21"/>
  <c r="E34" i="20"/>
  <c r="E34" i="21" l="1"/>
  <c r="F12" i="21" s="1"/>
  <c r="C34" i="21"/>
  <c r="D22" i="21" s="1"/>
  <c r="F34" i="22"/>
  <c r="I28" i="22"/>
  <c r="F34" i="23"/>
  <c r="I28" i="23"/>
  <c r="F10" i="20"/>
  <c r="F31" i="20"/>
  <c r="F17" i="20"/>
  <c r="F25" i="20"/>
  <c r="F14" i="20"/>
  <c r="F30" i="20"/>
  <c r="F32" i="20"/>
  <c r="F16" i="20"/>
  <c r="F18" i="20"/>
  <c r="F20" i="20"/>
  <c r="F22" i="20"/>
  <c r="F24" i="20"/>
  <c r="F26" i="20"/>
  <c r="F15" i="20"/>
  <c r="F13" i="20"/>
  <c r="F11" i="20"/>
  <c r="F29" i="20"/>
  <c r="F19" i="20"/>
  <c r="F21" i="20"/>
  <c r="F23" i="20"/>
  <c r="F27" i="20"/>
  <c r="F12" i="20"/>
  <c r="H28" i="21"/>
  <c r="G28" i="21"/>
  <c r="G34" i="21" s="1"/>
  <c r="C28" i="20"/>
  <c r="C33" i="20"/>
  <c r="F18" i="21" l="1"/>
  <c r="F19" i="21"/>
  <c r="F21" i="21"/>
  <c r="D32" i="21"/>
  <c r="D23" i="21"/>
  <c r="D26" i="21"/>
  <c r="D10" i="21"/>
  <c r="D31" i="21"/>
  <c r="D16" i="21"/>
  <c r="D15" i="21"/>
  <c r="D29" i="21"/>
  <c r="F11" i="21"/>
  <c r="F24" i="21"/>
  <c r="F27" i="21"/>
  <c r="F29" i="21"/>
  <c r="F32" i="21"/>
  <c r="F13" i="21"/>
  <c r="F16" i="21"/>
  <c r="F23" i="21"/>
  <c r="F15" i="21"/>
  <c r="F31" i="21"/>
  <c r="F30" i="21"/>
  <c r="F25" i="21"/>
  <c r="F17" i="21"/>
  <c r="F10" i="21"/>
  <c r="F20" i="21"/>
  <c r="F26" i="21"/>
  <c r="F22" i="21"/>
  <c r="F14" i="21"/>
  <c r="D20" i="21"/>
  <c r="D27" i="21"/>
  <c r="D19" i="21"/>
  <c r="D11" i="21"/>
  <c r="D17" i="21"/>
  <c r="D14" i="21"/>
  <c r="D18" i="21"/>
  <c r="D12" i="21"/>
  <c r="D21" i="21"/>
  <c r="D25" i="21"/>
  <c r="D30" i="21"/>
  <c r="D13" i="21"/>
  <c r="D24" i="21"/>
  <c r="F33" i="20"/>
  <c r="H33" i="20"/>
  <c r="G33" i="20"/>
  <c r="H28" i="20"/>
  <c r="G28" i="20"/>
  <c r="F28" i="20"/>
  <c r="C34" i="20"/>
  <c r="G34" i="20" s="1"/>
  <c r="F34" i="20" l="1"/>
  <c r="D33" i="21"/>
  <c r="D28" i="21"/>
  <c r="F28" i="21"/>
  <c r="F33" i="21"/>
  <c r="D31" i="20"/>
  <c r="I31" i="20" s="1"/>
  <c r="D29" i="20"/>
  <c r="I29" i="20" s="1"/>
  <c r="D14" i="20"/>
  <c r="I14" i="20" s="1"/>
  <c r="D18" i="20"/>
  <c r="I18" i="20" s="1"/>
  <c r="D26" i="20"/>
  <c r="I26" i="20" s="1"/>
  <c r="D10" i="20"/>
  <c r="D30" i="20"/>
  <c r="I30" i="20" s="1"/>
  <c r="D32" i="20"/>
  <c r="I32" i="20" s="1"/>
  <c r="D13" i="20"/>
  <c r="I13" i="20" s="1"/>
  <c r="D15" i="20"/>
  <c r="I15" i="20" s="1"/>
  <c r="D17" i="20"/>
  <c r="I17" i="20" s="1"/>
  <c r="D19" i="20"/>
  <c r="I19" i="20" s="1"/>
  <c r="D21" i="20"/>
  <c r="I21" i="20" s="1"/>
  <c r="D23" i="20"/>
  <c r="I23" i="20" s="1"/>
  <c r="D25" i="20"/>
  <c r="I25" i="20" s="1"/>
  <c r="D27" i="20"/>
  <c r="I27" i="20" s="1"/>
  <c r="D11" i="20"/>
  <c r="I11" i="20" s="1"/>
  <c r="D16" i="20"/>
  <c r="I16" i="20" s="1"/>
  <c r="D20" i="20"/>
  <c r="I20" i="20" s="1"/>
  <c r="D22" i="20"/>
  <c r="I22" i="20" s="1"/>
  <c r="D24" i="20"/>
  <c r="I24" i="20" s="1"/>
  <c r="D12" i="20"/>
  <c r="I12" i="20" s="1"/>
  <c r="H30" i="19"/>
  <c r="H31" i="19"/>
  <c r="H32" i="19"/>
  <c r="H29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11" i="19"/>
  <c r="H12" i="19"/>
  <c r="H10" i="19"/>
  <c r="I33" i="21" l="1"/>
  <c r="I28" i="21"/>
  <c r="F34" i="21"/>
  <c r="D28" i="20"/>
  <c r="I28" i="20" s="1"/>
  <c r="I10" i="20"/>
  <c r="D33" i="20"/>
  <c r="I33" i="20" s="1"/>
  <c r="G32" i="21" l="1"/>
  <c r="G31" i="21"/>
  <c r="G30" i="21"/>
  <c r="G29" i="21"/>
  <c r="I10" i="21"/>
  <c r="I12" i="21" l="1"/>
  <c r="I14" i="21"/>
  <c r="I16" i="21"/>
  <c r="I18" i="21"/>
  <c r="I20" i="21"/>
  <c r="I22" i="21"/>
  <c r="I24" i="21"/>
  <c r="I26" i="21"/>
  <c r="I29" i="21"/>
  <c r="I31" i="21"/>
  <c r="I11" i="21"/>
  <c r="I13" i="21"/>
  <c r="I15" i="21"/>
  <c r="I17" i="21"/>
  <c r="I19" i="21"/>
  <c r="I21" i="21"/>
  <c r="I23" i="21"/>
  <c r="I25" i="21"/>
  <c r="I27" i="21"/>
  <c r="I30" i="21"/>
  <c r="I32" i="21"/>
  <c r="G29" i="19" l="1"/>
  <c r="G30" i="19"/>
  <c r="G31" i="19"/>
  <c r="G32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10" i="19"/>
  <c r="E33" i="19"/>
  <c r="E28" i="19"/>
  <c r="C33" i="19"/>
  <c r="C28" i="19"/>
  <c r="C34" i="19" l="1"/>
  <c r="D24" i="19" s="1"/>
  <c r="E34" i="19"/>
  <c r="F24" i="19" s="1"/>
  <c r="D26" i="19"/>
  <c r="D20" i="19"/>
  <c r="D18" i="19"/>
  <c r="D16" i="19"/>
  <c r="D14" i="19"/>
  <c r="D12" i="19"/>
  <c r="D10" i="19"/>
  <c r="D29" i="19"/>
  <c r="D27" i="19"/>
  <c r="D25" i="19"/>
  <c r="D23" i="19"/>
  <c r="D21" i="19"/>
  <c r="D19" i="19"/>
  <c r="D17" i="19"/>
  <c r="D15" i="19"/>
  <c r="D13" i="19"/>
  <c r="D11" i="19"/>
  <c r="D32" i="19"/>
  <c r="D30" i="19"/>
  <c r="D31" i="19"/>
  <c r="F19" i="19"/>
  <c r="F11" i="19"/>
  <c r="H33" i="19"/>
  <c r="G33" i="19"/>
  <c r="H28" i="19"/>
  <c r="G28" i="19"/>
  <c r="F15" i="19" l="1"/>
  <c r="F29" i="19"/>
  <c r="D22" i="19"/>
  <c r="F13" i="19"/>
  <c r="I13" i="19" s="1"/>
  <c r="F17" i="19"/>
  <c r="I17" i="19" s="1"/>
  <c r="F21" i="19"/>
  <c r="I21" i="19" s="1"/>
  <c r="F25" i="19"/>
  <c r="I25" i="19" s="1"/>
  <c r="F23" i="19"/>
  <c r="I23" i="19" s="1"/>
  <c r="F27" i="19"/>
  <c r="F32" i="19"/>
  <c r="I32" i="19" s="1"/>
  <c r="F16" i="19"/>
  <c r="I16" i="19" s="1"/>
  <c r="F30" i="19"/>
  <c r="I30" i="19" s="1"/>
  <c r="F12" i="19"/>
  <c r="I12" i="19" s="1"/>
  <c r="F20" i="19"/>
  <c r="I20" i="19" s="1"/>
  <c r="F10" i="19"/>
  <c r="I10" i="19" s="1"/>
  <c r="F14" i="19"/>
  <c r="I14" i="19" s="1"/>
  <c r="F18" i="19"/>
  <c r="I18" i="19" s="1"/>
  <c r="F31" i="19"/>
  <c r="F33" i="19" s="1"/>
  <c r="G34" i="19"/>
  <c r="F22" i="19"/>
  <c r="I22" i="19" s="1"/>
  <c r="F26" i="19"/>
  <c r="I26" i="19" s="1"/>
  <c r="I24" i="19"/>
  <c r="D28" i="19"/>
  <c r="I11" i="19"/>
  <c r="I15" i="19"/>
  <c r="I19" i="19"/>
  <c r="I27" i="19"/>
  <c r="I29" i="19"/>
  <c r="D33" i="19"/>
  <c r="D34" i="19" s="1"/>
  <c r="I31" i="19" l="1"/>
  <c r="F28" i="19"/>
  <c r="F34" i="19" s="1"/>
  <c r="I33" i="19"/>
  <c r="I28" i="19" l="1"/>
</calcChain>
</file>

<file path=xl/sharedStrings.xml><?xml version="1.0" encoding="utf-8"?>
<sst xmlns="http://schemas.openxmlformats.org/spreadsheetml/2006/main" count="339" uniqueCount="71">
  <si>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</si>
  <si>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</si>
  <si>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</si>
  <si>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</si>
  <si>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</si>
  <si>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</si>
  <si>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</si>
  <si>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</si>
  <si>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</si>
  <si>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</si>
  <si>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</si>
  <si>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</si>
  <si>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</si>
  <si>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</si>
  <si>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</si>
  <si>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</si>
  <si>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</si>
  <si>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</si>
  <si>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</si>
  <si>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</si>
  <si>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</si>
  <si>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</si>
  <si>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</si>
  <si>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</si>
  <si>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</si>
  <si>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</si>
  <si>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</si>
  <si>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</si>
  <si>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</si>
  <si>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</si>
  <si>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</si>
  <si>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Premija</t>
  </si>
  <si>
    <t>Promjena iznosa premije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</si>
  <si>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</si>
  <si>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</si>
  <si>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</si>
  <si>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</si>
  <si>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</si>
  <si>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</si>
  <si>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</si>
  <si>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</si>
  <si>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</si>
  <si>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</si>
  <si>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</si>
  <si>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</si>
  <si>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</si>
  <si>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</si>
  <si>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</si>
  <si>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</si>
  <si>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</si>
  <si>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</si>
  <si>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</si>
  <si>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(%)</t>
  </si>
  <si>
    <t>PREMIJA PO VRSTAMA OSIGURANJA U BOSNI  I HERCEGOVINI</t>
  </si>
  <si>
    <t>PREMIJA PO VRSTAMA OSIGURANJA DRUŠTAVA SA SJEDIŠTEM U FEDERACIJI BOSNE I HERCEGOVINE</t>
  </si>
  <si>
    <t>PREMIJA PO VRSTAMA OSIGURANJA DRUŠTAVA SA SJEDIŠTEM U REPUBLICI SRPSKOJ</t>
  </si>
  <si>
    <t>I-III-2017</t>
  </si>
  <si>
    <t>I-III-2018</t>
  </si>
  <si>
    <t>Relativno
(%)</t>
  </si>
  <si>
    <t xml:space="preserve"> Apsolutno
(KM)</t>
  </si>
  <si>
    <t>Promjena udjela</t>
  </si>
  <si>
    <t>PREMIJA PO VRSTAMA OSIGURANJA U FEDERACIJI BOSNE I HERCEGOVINE*</t>
  </si>
  <si>
    <t>PREMIJA PO VRSTAMA OSIGURANJA U REPUBLICI SRPSKOJ*</t>
  </si>
  <si>
    <t>Apsolutno
(KM)</t>
  </si>
  <si>
    <t>*Društva iz Federacije Bosne i Hercegovine i podružnice društava iz Republike Srpske</t>
  </si>
  <si>
    <t>*Društva iz Federacije Bosne i Hercegovine i podružnice društava u Republici Srpskoj</t>
  </si>
  <si>
    <t>*Društva iz Republike Srpske i podružnice društava iz Federacije Bosne i Hercegovine</t>
  </si>
  <si>
    <t>*Društva iz Republike Srpske i podružnice društava u Federaciji Bosne i Hercegovine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</si>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</sst>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+#,##0.00_ ;\-#,##0.00\ 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</cellStyleXfs>
  <cellXfs count="68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4" fillId="0" borderId="0" xfId="0" applyFont="1" applyBorder="1" applyAlignment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3" borderId="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right" vertical="center"/>
    </xf>
    <xf numFmtId="3" fontId="11" fillId="4" borderId="6" xfId="0" applyNumberFormat="1" applyFont="1" applyFill="1" applyBorder="1" applyAlignment="1">
      <alignment horizontal="right" vertical="center"/>
    </xf>
    <xf numFmtId="1" fontId="11" fillId="2" borderId="6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 wrapText="1"/>
    </xf>
    <xf numFmtId="164" fontId="10" fillId="3" borderId="2" xfId="0" applyNumberFormat="1" applyFont="1" applyFill="1" applyBorder="1" applyAlignment="1">
      <alignment horizontal="right" vertical="center"/>
    </xf>
    <xf numFmtId="164" fontId="10" fillId="3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0" fillId="3" borderId="4" xfId="0" applyNumberFormat="1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3" fontId="11" fillId="2" borderId="6" xfId="0" applyNumberFormat="1" applyFont="1" applyFill="1" applyBorder="1" applyAlignment="1">
      <alignment horizontal="right" vertical="center"/>
    </xf>
    <xf numFmtId="164" fontId="11" fillId="2" borderId="6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165" fontId="10" fillId="3" borderId="4" xfId="0" applyNumberFormat="1" applyFont="1" applyFill="1" applyBorder="1" applyAlignment="1">
      <alignment horizontal="right" vertical="center"/>
    </xf>
    <xf numFmtId="165" fontId="10" fillId="3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164" fontId="11" fillId="2" borderId="7" xfId="0" applyNumberFormat="1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</cellXfs>
  <cellStyles count="10">
    <cellStyle name="Normal" xfId="0" builtinId="0"/>
    <cellStyle name="Normal 2" xfId="9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8.7109375" customWidth="1"/>
    <col min="2" max="2" width="42.28515625" customWidth="1"/>
    <col min="3" max="3" width="16.28515625" customWidth="1"/>
    <col min="4" max="4" width="11.28515625" customWidth="1"/>
    <col min="5" max="5" width="16" customWidth="1"/>
    <col min="6" max="6" width="10.85546875" customWidth="1"/>
    <col min="7" max="7" width="16.85546875" customWidth="1"/>
    <col min="8" max="8" width="14.85546875" customWidth="1"/>
    <col min="9" max="9" width="13.140625" customWidth="1"/>
  </cols>
  <sheetData>
    <row r="1" spans="1:9" x14ac:dyDescent="0.25">
      <c r="C1" s="44"/>
    </row>
    <row r="3" spans="1:9" x14ac:dyDescent="0.25">
      <c r="C3" s="54" t="s">
        <v>53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21.75" customHeight="1" x14ac:dyDescent="0.2">
      <c r="A7" s="59" t="s">
        <v>0</v>
      </c>
      <c r="B7" s="65" t="s">
        <v>29</v>
      </c>
      <c r="C7" s="62" t="s">
        <v>31</v>
      </c>
      <c r="D7" s="62"/>
      <c r="E7" s="62"/>
      <c r="F7" s="62"/>
      <c r="G7" s="62"/>
      <c r="H7" s="62"/>
      <c r="I7" s="63"/>
    </row>
    <row r="8" spans="1:9" s="1" customFormat="1" ht="28.5" customHeight="1" x14ac:dyDescent="0.2">
      <c r="A8" s="60"/>
      <c r="B8" s="66"/>
      <c r="C8" s="17" t="s">
        <v>31</v>
      </c>
      <c r="D8" s="17" t="s">
        <v>51</v>
      </c>
      <c r="E8" s="17" t="s">
        <v>31</v>
      </c>
      <c r="F8" s="28" t="s">
        <v>51</v>
      </c>
      <c r="G8" s="64" t="s">
        <v>32</v>
      </c>
      <c r="H8" s="64"/>
      <c r="I8" s="10" t="s">
        <v>60</v>
      </c>
    </row>
    <row r="9" spans="1:9" s="1" customFormat="1" ht="31.5" customHeight="1" thickBot="1" x14ac:dyDescent="0.25">
      <c r="A9" s="61"/>
      <c r="B9" s="67"/>
      <c r="C9" s="11" t="s">
        <v>56</v>
      </c>
      <c r="D9" s="53" t="s">
        <v>52</v>
      </c>
      <c r="E9" s="11" t="s">
        <v>57</v>
      </c>
      <c r="F9" s="11" t="s">
        <v>52</v>
      </c>
      <c r="G9" s="58" t="s">
        <v>63</v>
      </c>
      <c r="H9" s="58" t="s">
        <v>58</v>
      </c>
      <c r="I9" s="9" t="s">
        <v>52</v>
      </c>
    </row>
    <row r="10" spans="1:9" s="1" customFormat="1" ht="14.25" x14ac:dyDescent="0.2">
      <c r="A10" s="18" t="s">
        <v>1</v>
      </c>
      <c r="B10" s="12" t="s">
        <v>36</v>
      </c>
      <c r="C10" s="36">
        <f>FBiH!C10+RS!C10</f>
        <v>12882542.4989</v>
      </c>
      <c r="D10" s="46">
        <f>C10/C$34*100</f>
        <v>7.8997923075077052</v>
      </c>
      <c r="E10" s="25">
        <f>FBiH!E10+RS!E10</f>
        <v>12401624.321700096</v>
      </c>
      <c r="F10" s="46">
        <f>E10/E$34*100</f>
        <v>7.4228653387274388</v>
      </c>
      <c r="G10" s="33">
        <f>E10-C10</f>
        <v>-480918.17719990388</v>
      </c>
      <c r="H10" s="33">
        <f>IFERROR((E10-C10)/C10*100,"-")</f>
        <v>-3.7330998693850064</v>
      </c>
      <c r="I10" s="37">
        <f>F10-D10</f>
        <v>-0.47692696878026641</v>
      </c>
    </row>
    <row r="11" spans="1:9" s="1" customFormat="1" ht="14.25" x14ac:dyDescent="0.2">
      <c r="A11" s="22" t="s">
        <v>2</v>
      </c>
      <c r="B11" s="12" t="s">
        <v>37</v>
      </c>
      <c r="C11" s="36">
        <f>FBiH!C11+RS!C11</f>
        <v>1914802.2600000002</v>
      </c>
      <c r="D11" s="46">
        <f t="shared" ref="D11:D32" si="0">C11/C$34*100</f>
        <v>1.1741890364606193</v>
      </c>
      <c r="E11" s="25">
        <f>FBiH!E11+RS!E11</f>
        <v>2129746.58</v>
      </c>
      <c r="F11" s="46">
        <f t="shared" ref="F11:F27" si="1">E11/E$34*100</f>
        <v>1.2747380229292518</v>
      </c>
      <c r="G11" s="33">
        <f t="shared" ref="G11:G27" si="2">E11-C11</f>
        <v>214944.31999999983</v>
      </c>
      <c r="H11" s="33">
        <f t="shared" ref="H11:H31" si="3">IFERROR((E11-C11)/C11*100,"-")</f>
        <v>11.225405593578095</v>
      </c>
      <c r="I11" s="37">
        <f t="shared" ref="I11:I33" si="4">F11-D11</f>
        <v>0.10054898646863242</v>
      </c>
    </row>
    <row r="12" spans="1:9" s="1" customFormat="1" ht="15.75" customHeight="1" x14ac:dyDescent="0.2">
      <c r="A12" s="22" t="s">
        <v>3</v>
      </c>
      <c r="B12" s="12" t="s">
        <v>38</v>
      </c>
      <c r="C12" s="36">
        <f>FBiH!C12+RS!C12</f>
        <v>14962981.35</v>
      </c>
      <c r="D12" s="46">
        <f t="shared" si="0"/>
        <v>9.1755524948747009</v>
      </c>
      <c r="E12" s="25">
        <f>FBiH!E12+RS!E12</f>
        <v>15505937.850000001</v>
      </c>
      <c r="F12" s="46">
        <f t="shared" si="1"/>
        <v>9.2809204363520337</v>
      </c>
      <c r="G12" s="33">
        <f t="shared" si="2"/>
        <v>542956.50000000186</v>
      </c>
      <c r="H12" s="33">
        <f t="shared" si="3"/>
        <v>3.628665219181082</v>
      </c>
      <c r="I12" s="37">
        <f t="shared" si="4"/>
        <v>0.10536794147733275</v>
      </c>
    </row>
    <row r="13" spans="1:9" s="1" customFormat="1" ht="14.25" x14ac:dyDescent="0.2">
      <c r="A13" s="19" t="s">
        <v>4</v>
      </c>
      <c r="B13" s="12" t="s">
        <v>39</v>
      </c>
      <c r="C13" s="36">
        <f>FBiH!C13+RS!C13</f>
        <v>0</v>
      </c>
      <c r="D13" s="46">
        <f t="shared" si="0"/>
        <v>0</v>
      </c>
      <c r="E13" s="25">
        <f>FBiH!E13+RS!E13</f>
        <v>0</v>
      </c>
      <c r="F13" s="46">
        <f t="shared" si="1"/>
        <v>0</v>
      </c>
      <c r="G13" s="33">
        <f t="shared" si="2"/>
        <v>0</v>
      </c>
      <c r="H13" s="33" t="str">
        <f t="shared" si="3"/>
        <v>-</v>
      </c>
      <c r="I13" s="37">
        <f t="shared" si="4"/>
        <v>0</v>
      </c>
    </row>
    <row r="14" spans="1:9" s="1" customFormat="1" ht="17.25" customHeight="1" x14ac:dyDescent="0.2">
      <c r="A14" s="19" t="s">
        <v>5</v>
      </c>
      <c r="B14" s="12" t="s">
        <v>41</v>
      </c>
      <c r="C14" s="36">
        <f>FBiH!C14+RS!C14</f>
        <v>0</v>
      </c>
      <c r="D14" s="46">
        <f t="shared" si="0"/>
        <v>0</v>
      </c>
      <c r="E14" s="25">
        <f>FBiH!E14+RS!E14</f>
        <v>0</v>
      </c>
      <c r="F14" s="46">
        <f t="shared" si="1"/>
        <v>0</v>
      </c>
      <c r="G14" s="33">
        <f t="shared" si="2"/>
        <v>0</v>
      </c>
      <c r="H14" s="33" t="str">
        <f t="shared" si="3"/>
        <v>-</v>
      </c>
      <c r="I14" s="37">
        <f t="shared" si="4"/>
        <v>0</v>
      </c>
    </row>
    <row r="15" spans="1:9" s="1" customFormat="1" ht="14.25" x14ac:dyDescent="0.2">
      <c r="A15" s="19" t="s">
        <v>6</v>
      </c>
      <c r="B15" s="12" t="s">
        <v>42</v>
      </c>
      <c r="C15" s="36">
        <f>FBiH!C15+RS!C15</f>
        <v>0</v>
      </c>
      <c r="D15" s="46">
        <f t="shared" si="0"/>
        <v>0</v>
      </c>
      <c r="E15" s="25">
        <f>FBiH!E15+RS!E15</f>
        <v>0</v>
      </c>
      <c r="F15" s="46">
        <f t="shared" si="1"/>
        <v>0</v>
      </c>
      <c r="G15" s="33">
        <f t="shared" si="2"/>
        <v>0</v>
      </c>
      <c r="H15" s="33" t="str">
        <f t="shared" si="3"/>
        <v>-</v>
      </c>
      <c r="I15" s="37">
        <f t="shared" si="4"/>
        <v>0</v>
      </c>
    </row>
    <row r="16" spans="1:9" s="1" customFormat="1" ht="14.25" x14ac:dyDescent="0.2">
      <c r="A16" s="19" t="s">
        <v>7</v>
      </c>
      <c r="B16" s="12" t="s">
        <v>68</v>
      </c>
      <c r="C16" s="36">
        <f>FBiH!C16+RS!C16</f>
        <v>1966893.8599999999</v>
      </c>
      <c r="D16" s="46">
        <f t="shared" si="0"/>
        <v>1.2061324840371286</v>
      </c>
      <c r="E16" s="25">
        <f>FBiH!E16+RS!E16</f>
        <v>1673585.84</v>
      </c>
      <c r="F16" s="46">
        <f t="shared" si="1"/>
        <v>1.0017076796451485</v>
      </c>
      <c r="G16" s="33">
        <f t="shared" si="2"/>
        <v>-293308.01999999979</v>
      </c>
      <c r="H16" s="33">
        <f t="shared" si="3"/>
        <v>-14.912244425837997</v>
      </c>
      <c r="I16" s="37">
        <f t="shared" si="4"/>
        <v>-0.20442480439198008</v>
      </c>
    </row>
    <row r="17" spans="1:9" s="1" customFormat="1" ht="18.75" customHeight="1" x14ac:dyDescent="0.2">
      <c r="A17" s="19" t="s">
        <v>8</v>
      </c>
      <c r="B17" s="12" t="s">
        <v>43</v>
      </c>
      <c r="C17" s="36">
        <f>FBiH!C17+RS!C17</f>
        <v>10464501.210000001</v>
      </c>
      <c r="D17" s="46">
        <f t="shared" si="0"/>
        <v>6.4170086120594441</v>
      </c>
      <c r="E17" s="25">
        <f>FBiH!E17+RS!E17</f>
        <v>9408483.790000001</v>
      </c>
      <c r="F17" s="46">
        <f t="shared" si="1"/>
        <v>5.6313517006453013</v>
      </c>
      <c r="G17" s="33">
        <f t="shared" si="2"/>
        <v>-1056017.42</v>
      </c>
      <c r="H17" s="33">
        <f t="shared" si="3"/>
        <v>-10.091426230529336</v>
      </c>
      <c r="I17" s="37">
        <f t="shared" si="4"/>
        <v>-0.78565691141414273</v>
      </c>
    </row>
    <row r="18" spans="1:9" s="1" customFormat="1" ht="14.25" x14ac:dyDescent="0.2">
      <c r="A18" s="19" t="s">
        <v>9</v>
      </c>
      <c r="B18" s="12" t="s">
        <v>44</v>
      </c>
      <c r="C18" s="36">
        <f>FBiH!C18+RS!C18</f>
        <v>8134529.3600000013</v>
      </c>
      <c r="D18" s="46">
        <f t="shared" si="0"/>
        <v>4.9882305817202344</v>
      </c>
      <c r="E18" s="25">
        <f>FBiH!E18+RS!E18</f>
        <v>8065960.3400000008</v>
      </c>
      <c r="F18" s="46">
        <f t="shared" si="1"/>
        <v>4.827798026954623</v>
      </c>
      <c r="G18" s="33">
        <f t="shared" si="2"/>
        <v>-68569.020000000484</v>
      </c>
      <c r="H18" s="33">
        <f t="shared" si="3"/>
        <v>-0.84293776524030484</v>
      </c>
      <c r="I18" s="37">
        <f t="shared" si="4"/>
        <v>-0.16043255476561136</v>
      </c>
    </row>
    <row r="19" spans="1:9" s="1" customFormat="1" ht="28.5" customHeight="1" x14ac:dyDescent="0.2">
      <c r="A19" s="19" t="s">
        <v>10</v>
      </c>
      <c r="B19" s="12" t="s">
        <v>46</v>
      </c>
      <c r="C19" s="36">
        <f>FBiH!C19+RS!C19</f>
        <v>73566670.887999997</v>
      </c>
      <c r="D19" s="46">
        <f t="shared" si="0"/>
        <v>45.1123231939345</v>
      </c>
      <c r="E19" s="25">
        <f>FBiH!E19+RS!E19</f>
        <v>77910296.235000163</v>
      </c>
      <c r="F19" s="46">
        <f t="shared" si="1"/>
        <v>46.632410598089294</v>
      </c>
      <c r="G19" s="33">
        <f t="shared" si="2"/>
        <v>4343625.3470001668</v>
      </c>
      <c r="H19" s="33">
        <f t="shared" si="3"/>
        <v>5.904338601393321</v>
      </c>
      <c r="I19" s="37">
        <f t="shared" si="4"/>
        <v>1.5200874041547934</v>
      </c>
    </row>
    <row r="20" spans="1:9" s="1" customFormat="1" ht="27" customHeight="1" x14ac:dyDescent="0.2">
      <c r="A20" s="19" t="s">
        <v>11</v>
      </c>
      <c r="B20" s="12" t="s">
        <v>47</v>
      </c>
      <c r="C20" s="36">
        <f>FBiH!C20+RS!C20</f>
        <v>12765.3</v>
      </c>
      <c r="D20" s="46">
        <f t="shared" si="0"/>
        <v>7.8278972300412589E-3</v>
      </c>
      <c r="E20" s="25">
        <f>FBiH!E20+RS!E20</f>
        <v>4490.49</v>
      </c>
      <c r="F20" s="46">
        <f t="shared" si="1"/>
        <v>2.6877368407764155E-3</v>
      </c>
      <c r="G20" s="33">
        <f t="shared" si="2"/>
        <v>-8274.81</v>
      </c>
      <c r="H20" s="33">
        <f t="shared" si="3"/>
        <v>-64.822683368193452</v>
      </c>
      <c r="I20" s="37">
        <f t="shared" si="4"/>
        <v>-5.1401603892648438E-3</v>
      </c>
    </row>
    <row r="21" spans="1:9" s="1" customFormat="1" ht="15.75" customHeight="1" x14ac:dyDescent="0.2">
      <c r="A21" s="19" t="s">
        <v>12</v>
      </c>
      <c r="B21" s="12" t="s">
        <v>48</v>
      </c>
      <c r="C21" s="36">
        <f>FBiH!C21+RS!C21</f>
        <v>2243</v>
      </c>
      <c r="D21" s="46">
        <f t="shared" si="0"/>
        <v>1.3754454252530332E-3</v>
      </c>
      <c r="E21" s="25">
        <f>FBiH!E21+RS!E21</f>
        <v>1910</v>
      </c>
      <c r="F21" s="46">
        <f t="shared" si="1"/>
        <v>1.1432109560165936E-3</v>
      </c>
      <c r="G21" s="33">
        <f t="shared" si="2"/>
        <v>-333</v>
      </c>
      <c r="H21" s="33">
        <f t="shared" si="3"/>
        <v>-14.846188140882747</v>
      </c>
      <c r="I21" s="37">
        <f t="shared" si="4"/>
        <v>-2.3223446923643963E-4</v>
      </c>
    </row>
    <row r="22" spans="1:9" s="1" customFormat="1" ht="14.25" x14ac:dyDescent="0.2">
      <c r="A22" s="19" t="s">
        <v>13</v>
      </c>
      <c r="B22" s="12" t="s">
        <v>49</v>
      </c>
      <c r="C22" s="36">
        <f>FBiH!C22+RS!C22</f>
        <v>2019480.17</v>
      </c>
      <c r="D22" s="46">
        <f t="shared" si="0"/>
        <v>1.2383792961282736</v>
      </c>
      <c r="E22" s="25">
        <f>FBiH!E22+RS!E22</f>
        <v>2593250.29</v>
      </c>
      <c r="F22" s="46">
        <f t="shared" si="1"/>
        <v>1.5521634257702663</v>
      </c>
      <c r="G22" s="33">
        <f t="shared" si="2"/>
        <v>573770.12000000011</v>
      </c>
      <c r="H22" s="33">
        <f t="shared" si="3"/>
        <v>28.411772916789772</v>
      </c>
      <c r="I22" s="37">
        <f t="shared" si="4"/>
        <v>0.31378412964199276</v>
      </c>
    </row>
    <row r="23" spans="1:9" s="1" customFormat="1" ht="14.25" x14ac:dyDescent="0.2">
      <c r="A23" s="19" t="s">
        <v>14</v>
      </c>
      <c r="B23" s="12" t="s">
        <v>45</v>
      </c>
      <c r="C23" s="36">
        <f>FBiH!C23+RS!C23</f>
        <v>2457104.9299999997</v>
      </c>
      <c r="D23" s="46">
        <f t="shared" si="0"/>
        <v>1.5067381789278527</v>
      </c>
      <c r="E23" s="25">
        <f>FBiH!E23+RS!E23</f>
        <v>2362299.1500000004</v>
      </c>
      <c r="F23" s="46">
        <f t="shared" si="1"/>
        <v>1.4139299841197315</v>
      </c>
      <c r="G23" s="33">
        <f t="shared" si="2"/>
        <v>-94805.779999999329</v>
      </c>
      <c r="H23" s="33">
        <f t="shared" si="3"/>
        <v>-3.8584343241702479</v>
      </c>
      <c r="I23" s="37">
        <f t="shared" si="4"/>
        <v>-9.2808194808121192E-2</v>
      </c>
    </row>
    <row r="24" spans="1:9" s="1" customFormat="1" ht="14.25" x14ac:dyDescent="0.2">
      <c r="A24" s="19" t="s">
        <v>15</v>
      </c>
      <c r="B24" s="12" t="s">
        <v>69</v>
      </c>
      <c r="C24" s="36">
        <f>FBiH!C24+RS!C24</f>
        <v>114525.36000000002</v>
      </c>
      <c r="D24" s="46">
        <f t="shared" si="0"/>
        <v>7.0228882071982496E-2</v>
      </c>
      <c r="E24" s="25">
        <f>FBiH!E24+RS!E24</f>
        <v>139145.16999999998</v>
      </c>
      <c r="F24" s="46">
        <f t="shared" si="1"/>
        <v>8.3283917707220642E-2</v>
      </c>
      <c r="G24" s="33">
        <f t="shared" si="2"/>
        <v>24619.809999999969</v>
      </c>
      <c r="H24" s="33">
        <f t="shared" si="3"/>
        <v>21.497256153571545</v>
      </c>
      <c r="I24" s="37">
        <f t="shared" si="4"/>
        <v>1.3055035635238146E-2</v>
      </c>
    </row>
    <row r="25" spans="1:9" s="1" customFormat="1" ht="14.25" x14ac:dyDescent="0.2">
      <c r="A25" s="19" t="s">
        <v>16</v>
      </c>
      <c r="B25" s="12" t="s">
        <v>70</v>
      </c>
      <c r="C25" s="36">
        <f>FBiH!C25+RS!C25</f>
        <v>1191869.42</v>
      </c>
      <c r="D25" s="46">
        <f t="shared" si="0"/>
        <v>0.73087442765848676</v>
      </c>
      <c r="E25" s="25">
        <f>FBiH!E25+RS!E25</f>
        <v>786932.73</v>
      </c>
      <c r="F25" s="46">
        <f t="shared" si="1"/>
        <v>0.47101053329007747</v>
      </c>
      <c r="G25" s="33">
        <f t="shared" si="2"/>
        <v>-404936.68999999994</v>
      </c>
      <c r="H25" s="33">
        <f t="shared" si="3"/>
        <v>-33.974920675454527</v>
      </c>
      <c r="I25" s="37">
        <f t="shared" si="4"/>
        <v>-0.25986389436840929</v>
      </c>
    </row>
    <row r="26" spans="1:9" s="1" customFormat="1" ht="14.25" x14ac:dyDescent="0.2">
      <c r="A26" s="19" t="s">
        <v>17</v>
      </c>
      <c r="B26" s="12" t="s">
        <v>50</v>
      </c>
      <c r="C26" s="36">
        <f>FBiH!C26+RS!C26</f>
        <v>660</v>
      </c>
      <c r="D26" s="46">
        <f t="shared" si="0"/>
        <v>4.0472313003432988E-4</v>
      </c>
      <c r="E26" s="25">
        <f>FBiH!E26+RS!E26</f>
        <v>580</v>
      </c>
      <c r="F26" s="46">
        <f t="shared" si="1"/>
        <v>3.4715306517781378E-4</v>
      </c>
      <c r="G26" s="33">
        <f t="shared" si="2"/>
        <v>-80</v>
      </c>
      <c r="H26" s="33">
        <f t="shared" si="3"/>
        <v>-12.121212121212121</v>
      </c>
      <c r="I26" s="37">
        <f t="shared" si="4"/>
        <v>-5.7570064856516106E-5</v>
      </c>
    </row>
    <row r="27" spans="1:9" s="1" customFormat="1" ht="14.25" x14ac:dyDescent="0.2">
      <c r="A27" s="19" t="s">
        <v>18</v>
      </c>
      <c r="B27" s="12" t="s">
        <v>40</v>
      </c>
      <c r="C27" s="36">
        <f>FBiH!C27+RS!C27</f>
        <v>102723.18000000001</v>
      </c>
      <c r="D27" s="46">
        <f t="shared" si="0"/>
        <v>6.2991586267696784E-2</v>
      </c>
      <c r="E27" s="25">
        <f>FBiH!E27+RS!E27</f>
        <v>394143.72</v>
      </c>
      <c r="F27" s="46">
        <f t="shared" si="1"/>
        <v>0.23591069054928615</v>
      </c>
      <c r="G27" s="33">
        <f t="shared" si="2"/>
        <v>291420.53999999998</v>
      </c>
      <c r="H27" s="33">
        <f t="shared" si="3"/>
        <v>283.69501411463307</v>
      </c>
      <c r="I27" s="37">
        <f t="shared" si="4"/>
        <v>0.17291910428158935</v>
      </c>
    </row>
    <row r="28" spans="1:9" s="1" customFormat="1" ht="14.25" x14ac:dyDescent="0.2">
      <c r="A28" s="20" t="s">
        <v>30</v>
      </c>
      <c r="B28" s="7" t="s">
        <v>22</v>
      </c>
      <c r="C28" s="26">
        <f>SUM(C10:C27)</f>
        <v>129794292.78690001</v>
      </c>
      <c r="D28" s="34">
        <f>SUM(D10:D27)</f>
        <v>79.592049147433954</v>
      </c>
      <c r="E28" s="26">
        <f>SUM(E10:E27)</f>
        <v>133378386.50670028</v>
      </c>
      <c r="F28" s="34">
        <f>SUM(F10:F27)</f>
        <v>79.832268455641639</v>
      </c>
      <c r="G28" s="34">
        <f>E28-C28</f>
        <v>3584093.7198002636</v>
      </c>
      <c r="H28" s="34">
        <f>(E28-C28)/C28*100</f>
        <v>2.7613646508207657</v>
      </c>
      <c r="I28" s="38">
        <f>F28-D28</f>
        <v>0.24021930820768489</v>
      </c>
    </row>
    <row r="29" spans="1:9" s="1" customFormat="1" ht="15" customHeight="1" x14ac:dyDescent="0.2">
      <c r="A29" s="21" t="s">
        <v>27</v>
      </c>
      <c r="B29" s="5" t="s">
        <v>23</v>
      </c>
      <c r="C29" s="24">
        <f>FBiH!C29+RS!C29</f>
        <v>30870130.47900001</v>
      </c>
      <c r="D29" s="46">
        <f t="shared" si="0"/>
        <v>18.930084593983409</v>
      </c>
      <c r="E29" s="24">
        <f>FBiH!E29+RS!E29</f>
        <v>30919172.027999997</v>
      </c>
      <c r="F29" s="46">
        <f>E29/E$34*100</f>
        <v>18.506354038414344</v>
      </c>
      <c r="G29" s="33">
        <f>E29-C29</f>
        <v>49041.548999987543</v>
      </c>
      <c r="H29" s="33">
        <f t="shared" si="3"/>
        <v>0.15886408071177083</v>
      </c>
      <c r="I29" s="37">
        <f t="shared" si="4"/>
        <v>-0.42373055556906536</v>
      </c>
    </row>
    <row r="30" spans="1:9" s="1" customFormat="1" ht="14.25" x14ac:dyDescent="0.2">
      <c r="A30" s="21" t="s">
        <v>24</v>
      </c>
      <c r="B30" s="6" t="s">
        <v>25</v>
      </c>
      <c r="C30" s="24">
        <f>FBiH!C30+RS!C30</f>
        <v>44777.86</v>
      </c>
      <c r="D30" s="46">
        <f t="shared" si="0"/>
        <v>2.7458538871877297E-2</v>
      </c>
      <c r="E30" s="24">
        <f>FBiH!E30+RS!E30</f>
        <v>51965.279999999992</v>
      </c>
      <c r="F30" s="46">
        <f>E30/E$34*100</f>
        <v>3.110328661176438E-2</v>
      </c>
      <c r="G30" s="33">
        <f t="shared" ref="G30:G32" si="5">E30-C30</f>
        <v>7187.419999999991</v>
      </c>
      <c r="H30" s="33">
        <f t="shared" si="3"/>
        <v>16.051280699881573</v>
      </c>
      <c r="I30" s="37">
        <f t="shared" si="4"/>
        <v>3.6447477398870824E-3</v>
      </c>
    </row>
    <row r="31" spans="1:9" s="1" customFormat="1" ht="15" customHeight="1" x14ac:dyDescent="0.2">
      <c r="A31" s="21" t="s">
        <v>26</v>
      </c>
      <c r="B31" s="14" t="s">
        <v>28</v>
      </c>
      <c r="C31" s="24">
        <f>FBiH!C31+RS!C31</f>
        <v>2309429.3559999457</v>
      </c>
      <c r="D31" s="46">
        <f t="shared" si="0"/>
        <v>1.4161810265961587</v>
      </c>
      <c r="E31" s="24">
        <f>FBiH!E31+RS!E31</f>
        <v>2661738.5219999989</v>
      </c>
      <c r="F31" s="46">
        <f>E31/E$34*100</f>
        <v>1.593156356231316</v>
      </c>
      <c r="G31" s="33">
        <f t="shared" si="5"/>
        <v>352309.16600005329</v>
      </c>
      <c r="H31" s="33">
        <f t="shared" si="3"/>
        <v>15.255247582470826</v>
      </c>
      <c r="I31" s="37">
        <f t="shared" si="4"/>
        <v>0.17697532963515727</v>
      </c>
    </row>
    <row r="32" spans="1:9" s="1" customFormat="1" ht="16.5" customHeight="1" x14ac:dyDescent="0.2">
      <c r="A32" s="19" t="s">
        <v>21</v>
      </c>
      <c r="B32" s="14" t="s">
        <v>35</v>
      </c>
      <c r="C32" s="24">
        <f>FBiH!C32+RS!C32</f>
        <v>55814.989999999991</v>
      </c>
      <c r="D32" s="46">
        <f t="shared" si="0"/>
        <v>3.4226693114598208E-2</v>
      </c>
      <c r="E32" s="24">
        <f>FBiH!E32+RS!E32</f>
        <v>62014.03</v>
      </c>
      <c r="F32" s="46">
        <f>E32/E$34*100</f>
        <v>3.7117863100911891E-2</v>
      </c>
      <c r="G32" s="33">
        <f t="shared" si="5"/>
        <v>6199.0400000000081</v>
      </c>
      <c r="H32" s="33">
        <f>IFERROR((E32-C32)/C32*100,"-")</f>
        <v>11.10640707809857</v>
      </c>
      <c r="I32" s="37">
        <f t="shared" si="4"/>
        <v>2.8911699863136825E-3</v>
      </c>
    </row>
    <row r="33" spans="1:9" s="1" customFormat="1" ht="14.25" x14ac:dyDescent="0.2">
      <c r="A33" s="20" t="s">
        <v>19</v>
      </c>
      <c r="B33" s="8" t="s">
        <v>20</v>
      </c>
      <c r="C33" s="27">
        <f>SUM(C29:C32)</f>
        <v>33280152.684999954</v>
      </c>
      <c r="D33" s="35">
        <f>SUM(D29:D32)</f>
        <v>20.407950852566042</v>
      </c>
      <c r="E33" s="27">
        <f>SUM(E29:E32)</f>
        <v>33694889.859999999</v>
      </c>
      <c r="F33" s="35">
        <f>SUM(F29:F32)</f>
        <v>20.167731544358332</v>
      </c>
      <c r="G33" s="35">
        <f>E33-C33</f>
        <v>414737.17500004545</v>
      </c>
      <c r="H33" s="35">
        <f>(E33-C33)/C33*100</f>
        <v>1.2461997362980128</v>
      </c>
      <c r="I33" s="39">
        <f t="shared" si="4"/>
        <v>-0.24021930820770976</v>
      </c>
    </row>
    <row r="34" spans="1:9" s="1" customFormat="1" ht="14.25" x14ac:dyDescent="0.2">
      <c r="A34" s="15" t="s">
        <v>33</v>
      </c>
      <c r="B34" s="16" t="s">
        <v>34</v>
      </c>
      <c r="C34" s="29">
        <f>C28+C33</f>
        <v>163074445.47189996</v>
      </c>
      <c r="D34" s="30">
        <v>100.00000000000001</v>
      </c>
      <c r="E34" s="32">
        <f>E28+E33</f>
        <v>167073276.36670029</v>
      </c>
      <c r="F34" s="41">
        <f>F28+F33</f>
        <v>99.999999999999972</v>
      </c>
      <c r="G34" s="42">
        <f>G28+G33</f>
        <v>3998830.8948003091</v>
      </c>
      <c r="H34" s="42">
        <f>(E34-C34)/C34*100</f>
        <v>2.4521505397296544</v>
      </c>
      <c r="I34" s="57">
        <f t="shared" ref="I34" si="6">F34-D34</f>
        <v>0</v>
      </c>
    </row>
    <row r="36" spans="1:9" x14ac:dyDescent="0.25">
      <c r="G36" s="52"/>
    </row>
  </sheetData>
  <mergeCells count="4">
    <mergeCell ref="A7:A9"/>
    <mergeCell ref="C7:I7"/>
    <mergeCell ref="G8:H8"/>
    <mergeCell ref="B7:B9"/>
  </mergeCells>
  <pageMargins left="0.59055118110236227" right="0.39370078740157483" top="0.78740157480314965" bottom="0.78740157480314965" header="0.31496062992125984" footer="0.31496062992125984"/>
  <pageSetup paperSize="9" scale="80" orientation="landscape" horizontalDpi="4294967293" verticalDpi="0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6"/>
  <sheetViews>
    <sheetView showGridLines="0" showRuler="0" view="pageLayout" zoomScale="70" zoomScaleNormal="80" zoomScalePageLayoutView="70" workbookViewId="0">
      <selection activeCell="B34" sqref="B34"/>
    </sheetView>
  </sheetViews>
  <sheetFormatPr defaultRowHeight="15" x14ac:dyDescent="0.25"/>
  <cols>
    <col min="1" max="1" width="8.42578125" customWidth="1"/>
    <col min="2" max="2" width="35.42578125" customWidth="1"/>
    <col min="3" max="3" width="17" customWidth="1"/>
    <col min="4" max="4" width="11" customWidth="1"/>
    <col min="5" max="5" width="18.140625" customWidth="1"/>
    <col min="6" max="6" width="12.28515625" customWidth="1"/>
    <col min="7" max="7" width="16.5703125" customWidth="1"/>
    <col min="8" max="8" width="14.85546875" customWidth="1"/>
    <col min="9" max="9" width="13.42578125" customWidth="1"/>
  </cols>
  <sheetData>
    <row r="3" spans="1:12" x14ac:dyDescent="0.25">
      <c r="D3" s="4" t="s">
        <v>61</v>
      </c>
    </row>
    <row r="5" spans="1:12" x14ac:dyDescent="0.25">
      <c r="A5" s="1"/>
      <c r="B5" s="1"/>
      <c r="C5" s="3"/>
      <c r="D5" s="2"/>
      <c r="E5" s="3"/>
      <c r="F5" s="3"/>
      <c r="G5" s="1"/>
      <c r="H5" s="1"/>
      <c r="I5" s="1"/>
      <c r="J5" s="1"/>
      <c r="K5" s="1"/>
      <c r="L5" s="1"/>
    </row>
    <row r="6" spans="1:12" ht="15.75" thickBot="1" x14ac:dyDescent="0.3">
      <c r="A6" s="1"/>
      <c r="B6" s="1"/>
      <c r="C6" s="3"/>
      <c r="D6" s="2"/>
      <c r="E6" s="3"/>
      <c r="F6" s="3"/>
      <c r="G6" s="1"/>
      <c r="H6" s="1"/>
      <c r="I6" s="1"/>
      <c r="J6" s="1"/>
      <c r="K6" s="1"/>
      <c r="L6" s="1"/>
    </row>
    <row r="7" spans="1:12" x14ac:dyDescent="0.25">
      <c r="A7" s="59" t="s">
        <v>0</v>
      </c>
      <c r="B7" s="65" t="s">
        <v>29</v>
      </c>
      <c r="C7" s="62" t="s">
        <v>31</v>
      </c>
      <c r="D7" s="62"/>
      <c r="E7" s="62"/>
      <c r="F7" s="62"/>
      <c r="G7" s="62"/>
      <c r="H7" s="62"/>
      <c r="I7" s="63"/>
      <c r="J7" s="1"/>
      <c r="K7" s="1"/>
      <c r="L7" s="1"/>
    </row>
    <row r="8" spans="1:12" ht="25.5" x14ac:dyDescent="0.25">
      <c r="A8" s="60"/>
      <c r="B8" s="66"/>
      <c r="C8" s="43" t="s">
        <v>31</v>
      </c>
      <c r="D8" s="43" t="s">
        <v>51</v>
      </c>
      <c r="E8" s="43" t="s">
        <v>31</v>
      </c>
      <c r="F8" s="43" t="s">
        <v>51</v>
      </c>
      <c r="G8" s="64" t="s">
        <v>32</v>
      </c>
      <c r="H8" s="64"/>
      <c r="I8" s="10" t="s">
        <v>60</v>
      </c>
      <c r="J8" s="1"/>
      <c r="K8" s="1"/>
      <c r="L8" s="1"/>
    </row>
    <row r="9" spans="1:12" ht="29.25" customHeight="1" thickBot="1" x14ac:dyDescent="0.3">
      <c r="A9" s="61"/>
      <c r="B9" s="67"/>
      <c r="C9" s="11" t="s">
        <v>56</v>
      </c>
      <c r="D9" s="11" t="s">
        <v>52</v>
      </c>
      <c r="E9" s="11" t="s">
        <v>57</v>
      </c>
      <c r="F9" s="11" t="s">
        <v>52</v>
      </c>
      <c r="G9" s="58" t="s">
        <v>59</v>
      </c>
      <c r="H9" s="58" t="s">
        <v>58</v>
      </c>
      <c r="I9" s="9" t="s">
        <v>52</v>
      </c>
      <c r="J9" s="1"/>
      <c r="K9" s="1"/>
      <c r="L9" s="1"/>
    </row>
    <row r="10" spans="1:12" x14ac:dyDescent="0.25">
      <c r="A10" s="18" t="s">
        <v>1</v>
      </c>
      <c r="B10" s="12" t="s">
        <v>36</v>
      </c>
      <c r="C10" s="36">
        <v>8965435.1600000001</v>
      </c>
      <c r="D10" s="46">
        <f>C10/C$34*100</f>
        <v>7.899612076411981</v>
      </c>
      <c r="E10" s="25">
        <v>8306085.2536000973</v>
      </c>
      <c r="F10" s="46">
        <f>E10/E$34*100</f>
        <v>7.1822718111843544</v>
      </c>
      <c r="G10" s="33">
        <f>E10-C10</f>
        <v>-659349.90639990289</v>
      </c>
      <c r="H10" s="33">
        <f>IFERROR((E10-C10)/C10*100,"-")</f>
        <v>-7.3543547483522582</v>
      </c>
      <c r="I10" s="37">
        <f>F10-D10</f>
        <v>-0.71734026522762662</v>
      </c>
      <c r="J10" s="1"/>
      <c r="K10" s="1"/>
      <c r="L10" s="1"/>
    </row>
    <row r="11" spans="1:12" x14ac:dyDescent="0.25">
      <c r="A11" s="19" t="s">
        <v>2</v>
      </c>
      <c r="B11" s="12" t="s">
        <v>37</v>
      </c>
      <c r="C11" s="24">
        <v>1619033.6300000001</v>
      </c>
      <c r="D11" s="46">
        <f t="shared" ref="D11:D32" si="0">C11/C$34*100</f>
        <v>1.4265607176244559</v>
      </c>
      <c r="E11" s="40">
        <v>1694443.66</v>
      </c>
      <c r="F11" s="46">
        <f t="shared" ref="F11:F32" si="1">E11/E$34*100</f>
        <v>1.465185410850826</v>
      </c>
      <c r="G11" s="33">
        <f t="shared" ref="G11:G32" si="2">E11-C11</f>
        <v>75410.029999999795</v>
      </c>
      <c r="H11" s="33">
        <f t="shared" ref="H11:H32" si="3">IFERROR((E11-C11)/C11*100,"-")</f>
        <v>4.6577185675877404</v>
      </c>
      <c r="I11" s="37">
        <f t="shared" ref="I11:I27" si="4">F11-D11</f>
        <v>3.8624693226370077E-2</v>
      </c>
      <c r="J11" s="1"/>
      <c r="K11" s="1"/>
      <c r="L11" s="1"/>
    </row>
    <row r="12" spans="1:12" x14ac:dyDescent="0.25">
      <c r="A12" s="19" t="s">
        <v>3</v>
      </c>
      <c r="B12" s="12" t="s">
        <v>38</v>
      </c>
      <c r="C12" s="24">
        <v>11594535.01</v>
      </c>
      <c r="D12" s="46">
        <f t="shared" si="0"/>
        <v>10.216160972757235</v>
      </c>
      <c r="E12" s="40">
        <v>11646409.25</v>
      </c>
      <c r="F12" s="46">
        <f t="shared" si="1"/>
        <v>10.070649927598129</v>
      </c>
      <c r="G12" s="33">
        <f t="shared" si="2"/>
        <v>51874.240000000224</v>
      </c>
      <c r="H12" s="33">
        <f t="shared" si="3"/>
        <v>0.44740250432863393</v>
      </c>
      <c r="I12" s="37">
        <f t="shared" si="4"/>
        <v>-0.14551104515910573</v>
      </c>
      <c r="J12" s="1"/>
      <c r="K12" s="1"/>
      <c r="L12" s="1"/>
    </row>
    <row r="13" spans="1:12" x14ac:dyDescent="0.25">
      <c r="A13" s="19" t="s">
        <v>4</v>
      </c>
      <c r="B13" s="12" t="s">
        <v>39</v>
      </c>
      <c r="C13" s="24">
        <v>0</v>
      </c>
      <c r="D13" s="46">
        <f t="shared" si="0"/>
        <v>0</v>
      </c>
      <c r="E13" s="24">
        <v>0</v>
      </c>
      <c r="F13" s="46">
        <f t="shared" si="1"/>
        <v>0</v>
      </c>
      <c r="G13" s="33">
        <f t="shared" si="2"/>
        <v>0</v>
      </c>
      <c r="H13" s="33" t="str">
        <f t="shared" si="3"/>
        <v>-</v>
      </c>
      <c r="I13" s="37">
        <f t="shared" si="4"/>
        <v>0</v>
      </c>
      <c r="J13" s="1"/>
      <c r="K13" s="1"/>
      <c r="L13" s="1"/>
    </row>
    <row r="14" spans="1:12" x14ac:dyDescent="0.25">
      <c r="A14" s="19" t="s">
        <v>5</v>
      </c>
      <c r="B14" s="12" t="s">
        <v>41</v>
      </c>
      <c r="C14" s="24">
        <v>0</v>
      </c>
      <c r="D14" s="46">
        <f t="shared" si="0"/>
        <v>0</v>
      </c>
      <c r="E14" s="24">
        <v>0</v>
      </c>
      <c r="F14" s="46">
        <f t="shared" si="1"/>
        <v>0</v>
      </c>
      <c r="G14" s="33">
        <f t="shared" si="2"/>
        <v>0</v>
      </c>
      <c r="H14" s="33" t="str">
        <f t="shared" si="3"/>
        <v>-</v>
      </c>
      <c r="I14" s="37">
        <f t="shared" si="4"/>
        <v>0</v>
      </c>
      <c r="J14" s="1"/>
      <c r="K14" s="1"/>
      <c r="L14" s="1"/>
    </row>
    <row r="15" spans="1:12" x14ac:dyDescent="0.25">
      <c r="A15" s="19" t="s">
        <v>6</v>
      </c>
      <c r="B15" s="12" t="s">
        <v>42</v>
      </c>
      <c r="C15" s="24">
        <v>0</v>
      </c>
      <c r="D15" s="46">
        <f t="shared" si="0"/>
        <v>0</v>
      </c>
      <c r="E15" s="24">
        <v>0</v>
      </c>
      <c r="F15" s="46">
        <f t="shared" si="1"/>
        <v>0</v>
      </c>
      <c r="G15" s="33">
        <f t="shared" si="2"/>
        <v>0</v>
      </c>
      <c r="H15" s="33" t="str">
        <f t="shared" si="3"/>
        <v>-</v>
      </c>
      <c r="I15" s="37">
        <f t="shared" si="4"/>
        <v>0</v>
      </c>
      <c r="J15" s="1"/>
      <c r="K15" s="1"/>
      <c r="L15" s="1"/>
    </row>
    <row r="16" spans="1:12" x14ac:dyDescent="0.25">
      <c r="A16" s="19" t="s">
        <v>7</v>
      </c>
      <c r="B16" s="12" t="s">
        <v>68</v>
      </c>
      <c r="C16" s="24">
        <v>1697294.95</v>
      </c>
      <c r="D16" s="46">
        <f t="shared" si="0"/>
        <v>1.4955182258273194</v>
      </c>
      <c r="E16" s="24">
        <v>1359055.6</v>
      </c>
      <c r="F16" s="46">
        <f t="shared" si="1"/>
        <v>1.1751753597137105</v>
      </c>
      <c r="G16" s="33">
        <f t="shared" si="2"/>
        <v>-338239.34999999986</v>
      </c>
      <c r="H16" s="33">
        <f t="shared" si="3"/>
        <v>-19.928142129922669</v>
      </c>
      <c r="I16" s="37">
        <f t="shared" si="4"/>
        <v>-0.32034286611360896</v>
      </c>
      <c r="J16" s="1"/>
      <c r="K16" s="1"/>
      <c r="L16" s="1"/>
    </row>
    <row r="17" spans="1:12" ht="31.5" customHeight="1" x14ac:dyDescent="0.25">
      <c r="A17" s="19" t="s">
        <v>8</v>
      </c>
      <c r="B17" s="12" t="s">
        <v>43</v>
      </c>
      <c r="C17" s="24">
        <v>7517718.1499999994</v>
      </c>
      <c r="D17" s="46">
        <f t="shared" si="0"/>
        <v>6.624001626799064</v>
      </c>
      <c r="E17" s="24">
        <v>6925403.8000000007</v>
      </c>
      <c r="F17" s="46">
        <f t="shared" si="1"/>
        <v>5.9883965761427991</v>
      </c>
      <c r="G17" s="33">
        <f t="shared" si="2"/>
        <v>-592314.3499999987</v>
      </c>
      <c r="H17" s="33">
        <f t="shared" si="3"/>
        <v>-7.8789113688706029</v>
      </c>
      <c r="I17" s="37">
        <f t="shared" si="4"/>
        <v>-0.63560505065626494</v>
      </c>
      <c r="J17" s="1"/>
      <c r="K17" s="1"/>
      <c r="L17" s="1"/>
    </row>
    <row r="18" spans="1:12" x14ac:dyDescent="0.25">
      <c r="A18" s="19" t="s">
        <v>9</v>
      </c>
      <c r="B18" s="12" t="s">
        <v>44</v>
      </c>
      <c r="C18" s="24">
        <v>5857077.0899999999</v>
      </c>
      <c r="D18" s="46">
        <f t="shared" si="0"/>
        <v>5.1607798268477962</v>
      </c>
      <c r="E18" s="24">
        <v>5659723.6400000006</v>
      </c>
      <c r="F18" s="46">
        <f t="shared" si="1"/>
        <v>4.8939629581874291</v>
      </c>
      <c r="G18" s="33">
        <f t="shared" si="2"/>
        <v>-197353.44999999925</v>
      </c>
      <c r="H18" s="33">
        <f t="shared" si="3"/>
        <v>-3.3694869807492882</v>
      </c>
      <c r="I18" s="37">
        <f t="shared" si="4"/>
        <v>-0.26681686866036713</v>
      </c>
      <c r="J18" s="1"/>
      <c r="K18" s="1"/>
      <c r="L18" s="1"/>
    </row>
    <row r="19" spans="1:12" ht="25.5" x14ac:dyDescent="0.25">
      <c r="A19" s="19" t="s">
        <v>10</v>
      </c>
      <c r="B19" s="12" t="s">
        <v>46</v>
      </c>
      <c r="C19" s="24">
        <v>46023398.780000001</v>
      </c>
      <c r="D19" s="46">
        <f t="shared" si="0"/>
        <v>40.552074752834692</v>
      </c>
      <c r="E19" s="24">
        <v>49399639.495000169</v>
      </c>
      <c r="F19" s="46">
        <f t="shared" si="1"/>
        <v>42.715867631364333</v>
      </c>
      <c r="G19" s="33">
        <f t="shared" si="2"/>
        <v>3376240.7150001675</v>
      </c>
      <c r="H19" s="33">
        <f t="shared" si="3"/>
        <v>7.3359221711095186</v>
      </c>
      <c r="I19" s="37">
        <f t="shared" si="4"/>
        <v>2.163792878529641</v>
      </c>
      <c r="J19" s="1"/>
      <c r="K19" s="1"/>
      <c r="L19" s="1"/>
    </row>
    <row r="20" spans="1:12" ht="25.5" x14ac:dyDescent="0.25">
      <c r="A20" s="19" t="s">
        <v>11</v>
      </c>
      <c r="B20" s="12" t="s">
        <v>47</v>
      </c>
      <c r="C20" s="24">
        <v>9630.5</v>
      </c>
      <c r="D20" s="46">
        <f t="shared" si="0"/>
        <v>8.4856131068026808E-3</v>
      </c>
      <c r="E20" s="24">
        <v>1746</v>
      </c>
      <c r="F20" s="46">
        <f t="shared" si="1"/>
        <v>1.509766177380924E-3</v>
      </c>
      <c r="G20" s="33">
        <f t="shared" si="2"/>
        <v>-7884.5</v>
      </c>
      <c r="H20" s="33">
        <f t="shared" si="3"/>
        <v>-81.870100202481694</v>
      </c>
      <c r="I20" s="37">
        <f t="shared" si="4"/>
        <v>-6.9758469294217565E-3</v>
      </c>
      <c r="J20" s="1"/>
      <c r="K20" s="1"/>
      <c r="L20" s="1"/>
    </row>
    <row r="21" spans="1:12" ht="32.25" customHeight="1" x14ac:dyDescent="0.25">
      <c r="A21" s="19" t="s">
        <v>12</v>
      </c>
      <c r="B21" s="12" t="s">
        <v>48</v>
      </c>
      <c r="C21" s="24">
        <v>2243</v>
      </c>
      <c r="D21" s="46">
        <f t="shared" si="0"/>
        <v>1.9763491198336964E-3</v>
      </c>
      <c r="E21" s="24">
        <v>1910</v>
      </c>
      <c r="F21" s="46">
        <f t="shared" si="1"/>
        <v>1.6515769752563374E-3</v>
      </c>
      <c r="G21" s="33">
        <f t="shared" si="2"/>
        <v>-333</v>
      </c>
      <c r="H21" s="33">
        <f t="shared" si="3"/>
        <v>-14.846188140882747</v>
      </c>
      <c r="I21" s="37">
        <f t="shared" si="4"/>
        <v>-3.2477214457735906E-4</v>
      </c>
      <c r="J21" s="1"/>
      <c r="K21" s="1"/>
      <c r="L21" s="1"/>
    </row>
    <row r="22" spans="1:12" x14ac:dyDescent="0.25">
      <c r="A22" s="19" t="s">
        <v>13</v>
      </c>
      <c r="B22" s="12" t="s">
        <v>49</v>
      </c>
      <c r="C22" s="24">
        <v>1594277.8599999999</v>
      </c>
      <c r="D22" s="46">
        <f t="shared" si="0"/>
        <v>1.4047479471160715</v>
      </c>
      <c r="E22" s="24">
        <v>2125835.23</v>
      </c>
      <c r="F22" s="46">
        <f t="shared" si="1"/>
        <v>1.8382096958412357</v>
      </c>
      <c r="G22" s="33">
        <f t="shared" si="2"/>
        <v>531557.37000000011</v>
      </c>
      <c r="H22" s="33">
        <f t="shared" si="3"/>
        <v>33.341576354826891</v>
      </c>
      <c r="I22" s="37">
        <f t="shared" si="4"/>
        <v>0.43346174872516419</v>
      </c>
      <c r="J22" s="1"/>
      <c r="K22" s="1"/>
      <c r="L22" s="1"/>
    </row>
    <row r="23" spans="1:12" x14ac:dyDescent="0.25">
      <c r="A23" s="19" t="s">
        <v>14</v>
      </c>
      <c r="B23" s="12" t="s">
        <v>45</v>
      </c>
      <c r="C23" s="24">
        <v>2457104.9299999997</v>
      </c>
      <c r="D23" s="46">
        <f t="shared" si="0"/>
        <v>2.1650009655570823</v>
      </c>
      <c r="E23" s="24">
        <v>2300248.8600000003</v>
      </c>
      <c r="F23" s="46">
        <f t="shared" si="1"/>
        <v>1.9890251594427428</v>
      </c>
      <c r="G23" s="33">
        <f t="shared" si="2"/>
        <v>-156856.06999999937</v>
      </c>
      <c r="H23" s="33">
        <f t="shared" si="3"/>
        <v>-6.3837758039905683</v>
      </c>
      <c r="I23" s="37">
        <f t="shared" si="4"/>
        <v>-0.17597580611433949</v>
      </c>
      <c r="J23" s="1"/>
      <c r="K23" s="1"/>
      <c r="L23" s="1"/>
    </row>
    <row r="24" spans="1:12" x14ac:dyDescent="0.25">
      <c r="A24" s="19" t="s">
        <v>15</v>
      </c>
      <c r="B24" s="12" t="s">
        <v>69</v>
      </c>
      <c r="C24" s="24">
        <v>108332.00000000001</v>
      </c>
      <c r="D24" s="46">
        <f t="shared" si="0"/>
        <v>9.5453345006609014E-2</v>
      </c>
      <c r="E24" s="24">
        <v>130880.76999999999</v>
      </c>
      <c r="F24" s="46">
        <f t="shared" si="1"/>
        <v>0.11317260012346617</v>
      </c>
      <c r="G24" s="33">
        <f t="shared" si="2"/>
        <v>22548.769999999975</v>
      </c>
      <c r="H24" s="33">
        <f t="shared" si="3"/>
        <v>20.814505409297318</v>
      </c>
      <c r="I24" s="37">
        <f t="shared" si="4"/>
        <v>1.7719255116857152E-2</v>
      </c>
      <c r="J24" s="1"/>
      <c r="K24" s="1"/>
      <c r="L24" s="1"/>
    </row>
    <row r="25" spans="1:12" x14ac:dyDescent="0.25">
      <c r="A25" s="19" t="s">
        <v>16</v>
      </c>
      <c r="B25" s="12" t="s">
        <v>70</v>
      </c>
      <c r="C25" s="24">
        <v>691003.24</v>
      </c>
      <c r="D25" s="46">
        <f t="shared" si="0"/>
        <v>0.60885583824174427</v>
      </c>
      <c r="E25" s="24">
        <v>329720.37</v>
      </c>
      <c r="F25" s="46">
        <f t="shared" si="1"/>
        <v>0.28510919966753945</v>
      </c>
      <c r="G25" s="33">
        <f t="shared" si="2"/>
        <v>-361282.87</v>
      </c>
      <c r="H25" s="33">
        <f t="shared" si="3"/>
        <v>-52.283817077326589</v>
      </c>
      <c r="I25" s="37">
        <f t="shared" si="4"/>
        <v>-0.32374663857420483</v>
      </c>
      <c r="J25" s="1"/>
      <c r="K25" s="1"/>
      <c r="L25" s="1"/>
    </row>
    <row r="26" spans="1:12" x14ac:dyDescent="0.25">
      <c r="A26" s="19" t="s">
        <v>17</v>
      </c>
      <c r="B26" s="12" t="s">
        <v>50</v>
      </c>
      <c r="C26" s="24">
        <v>660</v>
      </c>
      <c r="D26" s="46">
        <f t="shared" si="0"/>
        <v>5.8153830543479252E-4</v>
      </c>
      <c r="E26" s="24">
        <v>580</v>
      </c>
      <c r="F26" s="46">
        <f t="shared" si="1"/>
        <v>5.0152599248621762E-4</v>
      </c>
      <c r="G26" s="33">
        <f t="shared" si="2"/>
        <v>-80</v>
      </c>
      <c r="H26" s="33">
        <f t="shared" si="3"/>
        <v>-12.121212121212121</v>
      </c>
      <c r="I26" s="37">
        <f t="shared" si="4"/>
        <v>-8.0012312948574897E-5</v>
      </c>
      <c r="J26" s="1"/>
      <c r="K26" s="1"/>
      <c r="L26" s="1"/>
    </row>
    <row r="27" spans="1:12" x14ac:dyDescent="0.25">
      <c r="A27" s="19" t="s">
        <v>18</v>
      </c>
      <c r="B27" s="12" t="s">
        <v>40</v>
      </c>
      <c r="C27" s="24">
        <v>90134.02</v>
      </c>
      <c r="D27" s="46">
        <f t="shared" si="0"/>
        <v>7.9418765534584393E-2</v>
      </c>
      <c r="E27" s="24">
        <v>371547.35</v>
      </c>
      <c r="F27" s="46">
        <f t="shared" si="1"/>
        <v>0.32127698873167942</v>
      </c>
      <c r="G27" s="33">
        <f t="shared" si="2"/>
        <v>281413.32999999996</v>
      </c>
      <c r="H27" s="33">
        <f t="shared" si="3"/>
        <v>312.21655264016846</v>
      </c>
      <c r="I27" s="37">
        <f t="shared" si="4"/>
        <v>0.24185822319709505</v>
      </c>
      <c r="J27" s="1"/>
      <c r="K27" s="1"/>
      <c r="L27" s="1"/>
    </row>
    <row r="28" spans="1:12" x14ac:dyDescent="0.25">
      <c r="A28" s="20" t="s">
        <v>30</v>
      </c>
      <c r="B28" s="7" t="s">
        <v>22</v>
      </c>
      <c r="C28" s="26">
        <f>SUM(C10:C27)</f>
        <v>88227878.319999993</v>
      </c>
      <c r="D28" s="34">
        <f>SUM(D10:D27)</f>
        <v>77.739228561090698</v>
      </c>
      <c r="E28" s="26">
        <f>SUM(E10:E27)</f>
        <v>90253229.278600261</v>
      </c>
      <c r="F28" s="34">
        <f>SUM(F10:F27)</f>
        <v>78.041966187993381</v>
      </c>
      <c r="G28" s="34">
        <f>E28-C28</f>
        <v>2025350.9586002678</v>
      </c>
      <c r="H28" s="34">
        <f>(E28-C28)/C28*100</f>
        <v>2.2955906876218624</v>
      </c>
      <c r="I28" s="38">
        <f>F28-D28</f>
        <v>0.30273762690268313</v>
      </c>
      <c r="J28" s="1"/>
      <c r="K28" s="1"/>
      <c r="L28" s="1"/>
    </row>
    <row r="29" spans="1:12" x14ac:dyDescent="0.25">
      <c r="A29" s="21" t="s">
        <v>27</v>
      </c>
      <c r="B29" s="5" t="s">
        <v>23</v>
      </c>
      <c r="C29" s="24">
        <v>23566029.716000009</v>
      </c>
      <c r="D29" s="46">
        <f t="shared" si="0"/>
        <v>20.764468161922135</v>
      </c>
      <c r="E29" s="24">
        <v>23479345.142999999</v>
      </c>
      <c r="F29" s="46">
        <f t="shared" si="1"/>
        <v>20.302589440981944</v>
      </c>
      <c r="G29" s="33">
        <f t="shared" si="2"/>
        <v>-86684.573000010103</v>
      </c>
      <c r="H29" s="33">
        <f t="shared" si="3"/>
        <v>-0.36783698418726918</v>
      </c>
      <c r="I29" s="37">
        <f>F29-D29</f>
        <v>-0.46187872094019156</v>
      </c>
      <c r="J29" s="1"/>
      <c r="K29" s="1"/>
      <c r="L29" s="1"/>
    </row>
    <row r="30" spans="1:12" x14ac:dyDescent="0.25">
      <c r="A30" s="21" t="s">
        <v>24</v>
      </c>
      <c r="B30" s="6" t="s">
        <v>25</v>
      </c>
      <c r="C30" s="24">
        <v>44000.49</v>
      </c>
      <c r="D30" s="46">
        <f>C30/C$34*100</f>
        <v>3.8769652110455355E-2</v>
      </c>
      <c r="E30" s="24">
        <v>51488.999999999993</v>
      </c>
      <c r="F30" s="46">
        <f t="shared" si="1"/>
        <v>4.4522537632970441E-2</v>
      </c>
      <c r="G30" s="33">
        <f t="shared" si="2"/>
        <v>7488.5099999999948</v>
      </c>
      <c r="H30" s="33">
        <f t="shared" si="3"/>
        <v>17.019151377632376</v>
      </c>
      <c r="I30" s="37">
        <f t="shared" ref="I30:I32" si="5">F30-D30</f>
        <v>5.752885522515086E-3</v>
      </c>
      <c r="J30" s="1"/>
      <c r="K30" s="1"/>
      <c r="L30" s="1"/>
    </row>
    <row r="31" spans="1:12" x14ac:dyDescent="0.25">
      <c r="A31" s="21" t="s">
        <v>26</v>
      </c>
      <c r="B31" s="14" t="s">
        <v>28</v>
      </c>
      <c r="C31" s="24">
        <v>1628511.1409999458</v>
      </c>
      <c r="D31" s="46">
        <f t="shared" si="0"/>
        <v>1.4349115292708923</v>
      </c>
      <c r="E31" s="24">
        <v>1832296.4489999986</v>
      </c>
      <c r="F31" s="46">
        <f t="shared" si="1"/>
        <v>1.5843867157132701</v>
      </c>
      <c r="G31" s="33">
        <f t="shared" si="2"/>
        <v>203785.30800005281</v>
      </c>
      <c r="H31" s="33">
        <f t="shared" si="3"/>
        <v>12.513596184237564</v>
      </c>
      <c r="I31" s="37">
        <f t="shared" si="5"/>
        <v>0.14947518644237778</v>
      </c>
      <c r="J31" s="1"/>
      <c r="K31" s="1"/>
      <c r="L31" s="1"/>
    </row>
    <row r="32" spans="1:12" x14ac:dyDescent="0.25">
      <c r="A32" s="19" t="s">
        <v>21</v>
      </c>
      <c r="B32" s="14" t="s">
        <v>35</v>
      </c>
      <c r="C32" s="24">
        <v>25674.289999999994</v>
      </c>
      <c r="D32" s="46">
        <f t="shared" si="0"/>
        <v>2.2622095605820357E-2</v>
      </c>
      <c r="E32" s="24">
        <v>30687.079999999998</v>
      </c>
      <c r="F32" s="46">
        <f t="shared" si="1"/>
        <v>2.6535117678455102E-2</v>
      </c>
      <c r="G32" s="33">
        <f t="shared" si="2"/>
        <v>5012.7900000000045</v>
      </c>
      <c r="H32" s="33">
        <f t="shared" si="3"/>
        <v>19.524551603958688</v>
      </c>
      <c r="I32" s="37">
        <f t="shared" si="5"/>
        <v>3.9130220726347441E-3</v>
      </c>
      <c r="J32" s="1"/>
      <c r="K32" s="1"/>
      <c r="L32" s="1"/>
    </row>
    <row r="33" spans="1:12" x14ac:dyDescent="0.25">
      <c r="A33" s="20" t="s">
        <v>19</v>
      </c>
      <c r="B33" s="8" t="s">
        <v>20</v>
      </c>
      <c r="C33" s="27">
        <f>SUM(C29:C32)</f>
        <v>25264215.636999954</v>
      </c>
      <c r="D33" s="35">
        <f>SUM(D29:D32)</f>
        <v>22.260771438909305</v>
      </c>
      <c r="E33" s="27">
        <f>SUM(E29:E32)</f>
        <v>25393817.671999995</v>
      </c>
      <c r="F33" s="35">
        <f>SUM(F29:F32)</f>
        <v>21.95803381200664</v>
      </c>
      <c r="G33" s="35">
        <f>E33-C33</f>
        <v>129602.03500004113</v>
      </c>
      <c r="H33" s="35">
        <f>(E33-C33)/C33*100</f>
        <v>0.51298657699167327</v>
      </c>
      <c r="I33" s="39">
        <f>F33-D33</f>
        <v>-0.30273762690266537</v>
      </c>
      <c r="J33" s="1"/>
      <c r="K33" s="1"/>
      <c r="L33" s="1"/>
    </row>
    <row r="34" spans="1:12" x14ac:dyDescent="0.25">
      <c r="A34" s="15" t="s">
        <v>33</v>
      </c>
      <c r="B34" s="16" t="s">
        <v>34</v>
      </c>
      <c r="C34" s="29">
        <f>C28+C33</f>
        <v>113492093.95699994</v>
      </c>
      <c r="D34" s="30">
        <v>100.00000000000001</v>
      </c>
      <c r="E34" s="32">
        <f>E28+E33</f>
        <v>115647046.95060025</v>
      </c>
      <c r="F34" s="31">
        <f>F28+F33</f>
        <v>100.00000000000003</v>
      </c>
      <c r="G34" s="42">
        <f>G28+G33</f>
        <v>2154952.9936003089</v>
      </c>
      <c r="H34" s="42">
        <f>(E34-C34)/C34*100</f>
        <v>1.898769260893874</v>
      </c>
      <c r="I34" s="57">
        <f>F34-D34</f>
        <v>0</v>
      </c>
      <c r="J34" s="1"/>
      <c r="K34" s="1"/>
      <c r="L34" s="1"/>
    </row>
    <row r="36" spans="1:12" x14ac:dyDescent="0.25">
      <c r="B36" s="55" t="s">
        <v>64</v>
      </c>
    </row>
  </sheetData>
  <mergeCells count="4">
    <mergeCell ref="A7:A9"/>
    <mergeCell ref="C7:I7"/>
    <mergeCell ref="G8:H8"/>
    <mergeCell ref="B7:B9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6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9" customWidth="1"/>
    <col min="2" max="2" width="35.7109375" customWidth="1"/>
    <col min="3" max="3" width="17" customWidth="1"/>
    <col min="4" max="4" width="11.28515625" customWidth="1"/>
    <col min="5" max="5" width="17.140625" customWidth="1"/>
    <col min="6" max="6" width="11.28515625" customWidth="1"/>
    <col min="7" max="7" width="18.42578125" customWidth="1"/>
    <col min="8" max="8" width="15.5703125" customWidth="1"/>
    <col min="9" max="9" width="12" customWidth="1"/>
  </cols>
  <sheetData>
    <row r="3" spans="1:9" x14ac:dyDescent="0.25">
      <c r="C3" s="56" t="s">
        <v>54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">
      <c r="A7" s="59" t="s">
        <v>0</v>
      </c>
      <c r="B7" s="65" t="s">
        <v>29</v>
      </c>
      <c r="C7" s="62" t="s">
        <v>31</v>
      </c>
      <c r="D7" s="62"/>
      <c r="E7" s="62"/>
      <c r="F7" s="62"/>
      <c r="G7" s="62"/>
      <c r="H7" s="62"/>
      <c r="I7" s="63"/>
    </row>
    <row r="8" spans="1:9" s="1" customFormat="1" ht="36" customHeight="1" x14ac:dyDescent="0.2">
      <c r="A8" s="60"/>
      <c r="B8" s="66"/>
      <c r="C8" s="23" t="s">
        <v>31</v>
      </c>
      <c r="D8" s="23" t="s">
        <v>51</v>
      </c>
      <c r="E8" s="23" t="s">
        <v>31</v>
      </c>
      <c r="F8" s="23" t="s">
        <v>51</v>
      </c>
      <c r="G8" s="64" t="s">
        <v>32</v>
      </c>
      <c r="H8" s="64"/>
      <c r="I8" s="10" t="s">
        <v>60</v>
      </c>
    </row>
    <row r="9" spans="1:9" s="1" customFormat="1" ht="27.75" customHeight="1" thickBot="1" x14ac:dyDescent="0.25">
      <c r="A9" s="61"/>
      <c r="B9" s="67"/>
      <c r="C9" s="11" t="s">
        <v>56</v>
      </c>
      <c r="D9" s="11" t="s">
        <v>52</v>
      </c>
      <c r="E9" s="11" t="s">
        <v>57</v>
      </c>
      <c r="F9" s="11" t="s">
        <v>52</v>
      </c>
      <c r="G9" s="58" t="s">
        <v>59</v>
      </c>
      <c r="H9" s="58" t="s">
        <v>58</v>
      </c>
      <c r="I9" s="9" t="s">
        <v>52</v>
      </c>
    </row>
    <row r="10" spans="1:9" s="1" customFormat="1" ht="14.25" x14ac:dyDescent="0.2">
      <c r="A10" s="18" t="s">
        <v>1</v>
      </c>
      <c r="B10" s="12" t="s">
        <v>36</v>
      </c>
      <c r="C10" s="36">
        <v>9470444.9800000004</v>
      </c>
      <c r="D10" s="46">
        <f>C10/C$34*100</f>
        <v>8.3400044719213238</v>
      </c>
      <c r="E10" s="25">
        <v>8920443.9217000976</v>
      </c>
      <c r="F10" s="46">
        <f>E10/E$34*100</f>
        <v>7.6497205503691807</v>
      </c>
      <c r="G10" s="33">
        <f>E10-C10</f>
        <v>-550001.05829990283</v>
      </c>
      <c r="H10" s="33">
        <f>IFERROR((E10-C10)/C10*100,"-")</f>
        <v>-5.8075524377303633</v>
      </c>
      <c r="I10" s="47">
        <f>F10-D10</f>
        <v>-0.69028392155214302</v>
      </c>
    </row>
    <row r="11" spans="1:9" s="1" customFormat="1" ht="14.25" x14ac:dyDescent="0.2">
      <c r="A11" s="19" t="s">
        <v>2</v>
      </c>
      <c r="B11" s="12" t="s">
        <v>37</v>
      </c>
      <c r="C11" s="24">
        <v>1605903.99</v>
      </c>
      <c r="D11" s="46">
        <f t="shared" ref="D11:D32" si="0">C11/C$34*100</f>
        <v>1.4142151172791351</v>
      </c>
      <c r="E11" s="40">
        <v>1729822.96</v>
      </c>
      <c r="F11" s="46">
        <f t="shared" ref="F11:F32" si="1">E11/E$34*100</f>
        <v>1.4834084897302406</v>
      </c>
      <c r="G11" s="33">
        <f t="shared" ref="G11:G32" si="2">E11-C11</f>
        <v>123918.96999999997</v>
      </c>
      <c r="H11" s="33">
        <f t="shared" ref="H11:H32" si="3">IFERROR((E11-C11)/C11*100,"-")</f>
        <v>7.7164619287109426</v>
      </c>
      <c r="I11" s="47">
        <f t="shared" ref="I11:I27" si="4">F11-D11</f>
        <v>6.9193372451105573E-2</v>
      </c>
    </row>
    <row r="12" spans="1:9" s="1" customFormat="1" ht="15.75" customHeight="1" x14ac:dyDescent="0.2">
      <c r="A12" s="19" t="s">
        <v>3</v>
      </c>
      <c r="B12" s="12" t="s">
        <v>38</v>
      </c>
      <c r="C12" s="24">
        <v>12220661.119999999</v>
      </c>
      <c r="D12" s="46">
        <f t="shared" si="0"/>
        <v>10.761940817551219</v>
      </c>
      <c r="E12" s="40">
        <v>12461020.140000001</v>
      </c>
      <c r="F12" s="46">
        <f t="shared" si="1"/>
        <v>10.685939251480113</v>
      </c>
      <c r="G12" s="33">
        <f t="shared" si="2"/>
        <v>240359.02000000142</v>
      </c>
      <c r="H12" s="33">
        <f t="shared" si="3"/>
        <v>1.9668250157647889</v>
      </c>
      <c r="I12" s="47">
        <f t="shared" si="4"/>
        <v>-7.6001566071106197E-2</v>
      </c>
    </row>
    <row r="13" spans="1:9" s="1" customFormat="1" ht="14.25" x14ac:dyDescent="0.2">
      <c r="A13" s="19" t="s">
        <v>4</v>
      </c>
      <c r="B13" s="12" t="s">
        <v>39</v>
      </c>
      <c r="C13" s="24">
        <v>0</v>
      </c>
      <c r="D13" s="46">
        <f t="shared" si="0"/>
        <v>0</v>
      </c>
      <c r="E13" s="24">
        <v>0</v>
      </c>
      <c r="F13" s="46">
        <f t="shared" si="1"/>
        <v>0</v>
      </c>
      <c r="G13" s="33">
        <f t="shared" si="2"/>
        <v>0</v>
      </c>
      <c r="H13" s="33" t="str">
        <f t="shared" si="3"/>
        <v>-</v>
      </c>
      <c r="I13" s="47">
        <f t="shared" si="4"/>
        <v>0</v>
      </c>
    </row>
    <row r="14" spans="1:9" s="1" customFormat="1" ht="17.25" customHeight="1" x14ac:dyDescent="0.2">
      <c r="A14" s="19" t="s">
        <v>5</v>
      </c>
      <c r="B14" s="12" t="s">
        <v>41</v>
      </c>
      <c r="C14" s="24">
        <v>0</v>
      </c>
      <c r="D14" s="46">
        <f t="shared" si="0"/>
        <v>0</v>
      </c>
      <c r="E14" s="24">
        <v>0</v>
      </c>
      <c r="F14" s="46">
        <f t="shared" si="1"/>
        <v>0</v>
      </c>
      <c r="G14" s="33">
        <f t="shared" si="2"/>
        <v>0</v>
      </c>
      <c r="H14" s="33" t="str">
        <f t="shared" si="3"/>
        <v>-</v>
      </c>
      <c r="I14" s="47">
        <f t="shared" si="4"/>
        <v>0</v>
      </c>
    </row>
    <row r="15" spans="1:9" s="1" customFormat="1" ht="14.25" x14ac:dyDescent="0.2">
      <c r="A15" s="19" t="s">
        <v>6</v>
      </c>
      <c r="B15" s="12" t="s">
        <v>42</v>
      </c>
      <c r="C15" s="24">
        <v>0</v>
      </c>
      <c r="D15" s="46">
        <f t="shared" si="0"/>
        <v>0</v>
      </c>
      <c r="E15" s="24">
        <v>0</v>
      </c>
      <c r="F15" s="46">
        <f t="shared" si="1"/>
        <v>0</v>
      </c>
      <c r="G15" s="33">
        <f t="shared" si="2"/>
        <v>0</v>
      </c>
      <c r="H15" s="33" t="str">
        <f t="shared" si="3"/>
        <v>-</v>
      </c>
      <c r="I15" s="47">
        <f t="shared" si="4"/>
        <v>0</v>
      </c>
    </row>
    <row r="16" spans="1:9" s="1" customFormat="1" ht="14.25" x14ac:dyDescent="0.2">
      <c r="A16" s="19" t="s">
        <v>7</v>
      </c>
      <c r="B16" s="12" t="s">
        <v>68</v>
      </c>
      <c r="C16" s="24">
        <v>1296123.3799999999</v>
      </c>
      <c r="D16" s="46">
        <f t="shared" si="0"/>
        <v>1.1414114973678648</v>
      </c>
      <c r="E16" s="24">
        <v>1116287.02</v>
      </c>
      <c r="F16" s="46">
        <f t="shared" si="1"/>
        <v>0.95727116631847164</v>
      </c>
      <c r="G16" s="33">
        <f t="shared" si="2"/>
        <v>-179836.35999999987</v>
      </c>
      <c r="H16" s="33">
        <f t="shared" si="3"/>
        <v>-13.874941442688883</v>
      </c>
      <c r="I16" s="47">
        <f t="shared" si="4"/>
        <v>-0.1841403310493932</v>
      </c>
    </row>
    <row r="17" spans="1:9" s="1" customFormat="1" ht="27.75" customHeight="1" x14ac:dyDescent="0.2">
      <c r="A17" s="19" t="s">
        <v>8</v>
      </c>
      <c r="B17" s="12" t="s">
        <v>43</v>
      </c>
      <c r="C17" s="24">
        <v>7658022.2299999995</v>
      </c>
      <c r="D17" s="46">
        <f t="shared" si="0"/>
        <v>6.7439217248134939</v>
      </c>
      <c r="E17" s="24">
        <v>7169555.7300000004</v>
      </c>
      <c r="F17" s="46">
        <f t="shared" si="1"/>
        <v>6.1482475856813084</v>
      </c>
      <c r="G17" s="33">
        <f t="shared" si="2"/>
        <v>-488466.49999999907</v>
      </c>
      <c r="H17" s="33">
        <f t="shared" si="3"/>
        <v>-6.3784941507018731</v>
      </c>
      <c r="I17" s="47">
        <f t="shared" si="4"/>
        <v>-0.59567413913218559</v>
      </c>
    </row>
    <row r="18" spans="1:9" s="1" customFormat="1" ht="14.25" x14ac:dyDescent="0.2">
      <c r="A18" s="19" t="s">
        <v>9</v>
      </c>
      <c r="B18" s="12" t="s">
        <v>44</v>
      </c>
      <c r="C18" s="24">
        <v>3903524.1799999997</v>
      </c>
      <c r="D18" s="46">
        <f t="shared" si="0"/>
        <v>3.4375796687700113</v>
      </c>
      <c r="E18" s="24">
        <v>3519564.7100000004</v>
      </c>
      <c r="F18" s="46">
        <f t="shared" si="1"/>
        <v>3.0182002966181889</v>
      </c>
      <c r="G18" s="33">
        <f t="shared" si="2"/>
        <v>-383959.46999999927</v>
      </c>
      <c r="H18" s="33">
        <f t="shared" si="3"/>
        <v>-9.8362262482513749</v>
      </c>
      <c r="I18" s="47">
        <f t="shared" si="4"/>
        <v>-0.41937937215182242</v>
      </c>
    </row>
    <row r="19" spans="1:9" s="1" customFormat="1" ht="28.5" customHeight="1" x14ac:dyDescent="0.2">
      <c r="A19" s="19" t="s">
        <v>10</v>
      </c>
      <c r="B19" s="12" t="s">
        <v>46</v>
      </c>
      <c r="C19" s="24">
        <v>44687567.719999999</v>
      </c>
      <c r="D19" s="46">
        <f t="shared" si="0"/>
        <v>39.353432221100022</v>
      </c>
      <c r="E19" s="24">
        <v>47589899.20500017</v>
      </c>
      <c r="F19" s="46">
        <f t="shared" si="1"/>
        <v>40.810685335164983</v>
      </c>
      <c r="G19" s="33">
        <f t="shared" si="2"/>
        <v>2902331.4850001708</v>
      </c>
      <c r="H19" s="33">
        <f t="shared" si="3"/>
        <v>6.4947179564244379</v>
      </c>
      <c r="I19" s="47">
        <f t="shared" si="4"/>
        <v>1.4572531140649616</v>
      </c>
    </row>
    <row r="20" spans="1:9" s="1" customFormat="1" ht="27" customHeight="1" x14ac:dyDescent="0.2">
      <c r="A20" s="19" t="s">
        <v>11</v>
      </c>
      <c r="B20" s="12" t="s">
        <v>47</v>
      </c>
      <c r="C20" s="24">
        <v>9630.5</v>
      </c>
      <c r="D20" s="46">
        <f t="shared" si="0"/>
        <v>8.4809545102112298E-3</v>
      </c>
      <c r="E20" s="24">
        <v>1896</v>
      </c>
      <c r="F20" s="46">
        <f t="shared" si="1"/>
        <v>1.6259134961005121E-3</v>
      </c>
      <c r="G20" s="33">
        <f t="shared" si="2"/>
        <v>-7734.5</v>
      </c>
      <c r="H20" s="33">
        <f t="shared" si="3"/>
        <v>-80.312548673485281</v>
      </c>
      <c r="I20" s="47">
        <f t="shared" si="4"/>
        <v>-6.8550410141107179E-3</v>
      </c>
    </row>
    <row r="21" spans="1:9" s="1" customFormat="1" ht="28.5" customHeight="1" x14ac:dyDescent="0.2">
      <c r="A21" s="19" t="s">
        <v>12</v>
      </c>
      <c r="B21" s="12" t="s">
        <v>48</v>
      </c>
      <c r="C21" s="24">
        <v>2243</v>
      </c>
      <c r="D21" s="46">
        <f t="shared" si="0"/>
        <v>1.9752641053324116E-3</v>
      </c>
      <c r="E21" s="24">
        <v>1910</v>
      </c>
      <c r="F21" s="46">
        <f t="shared" si="1"/>
        <v>1.6379191864725623E-3</v>
      </c>
      <c r="G21" s="33">
        <f t="shared" si="2"/>
        <v>-333</v>
      </c>
      <c r="H21" s="33">
        <f t="shared" si="3"/>
        <v>-14.846188140882747</v>
      </c>
      <c r="I21" s="47">
        <f t="shared" si="4"/>
        <v>-3.3734491885984937E-4</v>
      </c>
    </row>
    <row r="22" spans="1:9" s="1" customFormat="1" ht="14.25" x14ac:dyDescent="0.2">
      <c r="A22" s="19" t="s">
        <v>13</v>
      </c>
      <c r="B22" s="12" t="s">
        <v>49</v>
      </c>
      <c r="C22" s="24">
        <v>1474694.64</v>
      </c>
      <c r="D22" s="46">
        <f t="shared" si="0"/>
        <v>1.2986675830218914</v>
      </c>
      <c r="E22" s="24">
        <v>2063404.9000000001</v>
      </c>
      <c r="F22" s="46">
        <f t="shared" si="1"/>
        <v>1.7694714529693714</v>
      </c>
      <c r="G22" s="33">
        <f t="shared" si="2"/>
        <v>588710.26000000024</v>
      </c>
      <c r="H22" s="33">
        <f t="shared" si="3"/>
        <v>39.920824557957317</v>
      </c>
      <c r="I22" s="47">
        <f t="shared" si="4"/>
        <v>0.47080386994747991</v>
      </c>
    </row>
    <row r="23" spans="1:9" s="1" customFormat="1" ht="14.25" x14ac:dyDescent="0.2">
      <c r="A23" s="19" t="s">
        <v>14</v>
      </c>
      <c r="B23" s="12" t="s">
        <v>45</v>
      </c>
      <c r="C23" s="24">
        <v>2457104.9299999997</v>
      </c>
      <c r="D23" s="46">
        <f t="shared" si="0"/>
        <v>2.1638123813037478</v>
      </c>
      <c r="E23" s="24">
        <v>2300248.8600000003</v>
      </c>
      <c r="F23" s="46">
        <f t="shared" si="1"/>
        <v>1.9725768279872455</v>
      </c>
      <c r="G23" s="33">
        <f t="shared" si="2"/>
        <v>-156856.06999999937</v>
      </c>
      <c r="H23" s="33">
        <f t="shared" si="3"/>
        <v>-6.3837758039905683</v>
      </c>
      <c r="I23" s="47">
        <f t="shared" si="4"/>
        <v>-0.19123555331650222</v>
      </c>
    </row>
    <row r="24" spans="1:9" s="1" customFormat="1" ht="14.25" x14ac:dyDescent="0.2">
      <c r="A24" s="19" t="s">
        <v>15</v>
      </c>
      <c r="B24" s="12" t="s">
        <v>69</v>
      </c>
      <c r="C24" s="24">
        <v>110841.36000000002</v>
      </c>
      <c r="D24" s="46">
        <f t="shared" si="0"/>
        <v>9.7610771196713228E-2</v>
      </c>
      <c r="E24" s="24">
        <v>135797.16999999998</v>
      </c>
      <c r="F24" s="46">
        <f t="shared" si="1"/>
        <v>0.11645276974433311</v>
      </c>
      <c r="G24" s="33">
        <f t="shared" si="2"/>
        <v>24955.809999999969</v>
      </c>
      <c r="H24" s="33">
        <f t="shared" si="3"/>
        <v>22.514889748736362</v>
      </c>
      <c r="I24" s="47">
        <f t="shared" si="4"/>
        <v>1.8841998547619879E-2</v>
      </c>
    </row>
    <row r="25" spans="1:9" s="1" customFormat="1" ht="14.25" x14ac:dyDescent="0.2">
      <c r="A25" s="19" t="s">
        <v>16</v>
      </c>
      <c r="B25" s="12" t="s">
        <v>70</v>
      </c>
      <c r="C25" s="24">
        <v>685641.54</v>
      </c>
      <c r="D25" s="46">
        <f t="shared" si="0"/>
        <v>0.60379987654339584</v>
      </c>
      <c r="E25" s="24">
        <v>324947.57</v>
      </c>
      <c r="F25" s="46">
        <f t="shared" si="1"/>
        <v>0.27865856518357907</v>
      </c>
      <c r="G25" s="33">
        <f t="shared" si="2"/>
        <v>-360693.97000000003</v>
      </c>
      <c r="H25" s="33">
        <f t="shared" si="3"/>
        <v>-52.60678488062436</v>
      </c>
      <c r="I25" s="47">
        <f t="shared" si="4"/>
        <v>-0.32514131135981678</v>
      </c>
    </row>
    <row r="26" spans="1:9" s="1" customFormat="1" ht="14.25" x14ac:dyDescent="0.2">
      <c r="A26" s="19" t="s">
        <v>17</v>
      </c>
      <c r="B26" s="12" t="s">
        <v>50</v>
      </c>
      <c r="C26" s="24">
        <v>660</v>
      </c>
      <c r="D26" s="46">
        <f t="shared" si="0"/>
        <v>5.8121904124805684E-4</v>
      </c>
      <c r="E26" s="24">
        <v>580</v>
      </c>
      <c r="F26" s="46">
        <f t="shared" si="1"/>
        <v>4.9737860112779374E-4</v>
      </c>
      <c r="G26" s="33">
        <f t="shared" si="2"/>
        <v>-80</v>
      </c>
      <c r="H26" s="33">
        <f t="shared" si="3"/>
        <v>-12.121212121212121</v>
      </c>
      <c r="I26" s="47">
        <f t="shared" si="4"/>
        <v>-8.3840440120263107E-5</v>
      </c>
    </row>
    <row r="27" spans="1:9" s="1" customFormat="1" ht="14.25" x14ac:dyDescent="0.2">
      <c r="A27" s="19" t="s">
        <v>18</v>
      </c>
      <c r="B27" s="12" t="s">
        <v>40</v>
      </c>
      <c r="C27" s="24">
        <v>102174.02</v>
      </c>
      <c r="D27" s="46">
        <f t="shared" si="0"/>
        <v>8.9978009007363316E-2</v>
      </c>
      <c r="E27" s="24">
        <v>390278.75999999995</v>
      </c>
      <c r="F27" s="46">
        <f t="shared" si="1"/>
        <v>0.33468328223912058</v>
      </c>
      <c r="G27" s="33">
        <f t="shared" si="2"/>
        <v>288104.73999999993</v>
      </c>
      <c r="H27" s="33">
        <f t="shared" si="3"/>
        <v>281.97455674152775</v>
      </c>
      <c r="I27" s="47">
        <f t="shared" si="4"/>
        <v>0.24470527323175728</v>
      </c>
    </row>
    <row r="28" spans="1:9" s="1" customFormat="1" ht="14.25" x14ac:dyDescent="0.2">
      <c r="A28" s="20" t="s">
        <v>30</v>
      </c>
      <c r="B28" s="7" t="s">
        <v>22</v>
      </c>
      <c r="C28" s="26">
        <f>SUM(C10:C27)</f>
        <v>85685237.589999989</v>
      </c>
      <c r="D28" s="34">
        <f>SUM(D10:D27)</f>
        <v>75.457411577532966</v>
      </c>
      <c r="E28" s="26">
        <f>SUM(E10:E27)</f>
        <v>87725656.946700275</v>
      </c>
      <c r="F28" s="34">
        <f>SUM(F10:F27)</f>
        <v>75.229076784769831</v>
      </c>
      <c r="G28" s="34">
        <f>E28-C28</f>
        <v>2040419.3567002863</v>
      </c>
      <c r="H28" s="34">
        <f>(E28-C28)/C28*100</f>
        <v>2.3812962583631978</v>
      </c>
      <c r="I28" s="48">
        <f>F28-D28</f>
        <v>-0.2283347927631354</v>
      </c>
    </row>
    <row r="29" spans="1:9" s="1" customFormat="1" ht="14.25" x14ac:dyDescent="0.2">
      <c r="A29" s="21" t="s">
        <v>27</v>
      </c>
      <c r="B29" s="5" t="s">
        <v>23</v>
      </c>
      <c r="C29" s="24">
        <v>25958776.169000007</v>
      </c>
      <c r="D29" s="46">
        <f t="shared" si="0"/>
        <v>22.860204540786501</v>
      </c>
      <c r="E29" s="24">
        <v>26650853.427999999</v>
      </c>
      <c r="F29" s="46">
        <f t="shared" si="1"/>
        <v>22.854421029104323</v>
      </c>
      <c r="G29" s="33">
        <f t="shared" si="2"/>
        <v>692077.25899999216</v>
      </c>
      <c r="H29" s="33">
        <f t="shared" si="3"/>
        <v>2.6660627392229355</v>
      </c>
      <c r="I29" s="47">
        <f>F29-D29</f>
        <v>-5.7835116821784993E-3</v>
      </c>
    </row>
    <row r="30" spans="1:9" s="1" customFormat="1" ht="14.25" x14ac:dyDescent="0.2">
      <c r="A30" s="21" t="s">
        <v>24</v>
      </c>
      <c r="B30" s="6" t="s">
        <v>25</v>
      </c>
      <c r="C30" s="24">
        <v>41892.629999999997</v>
      </c>
      <c r="D30" s="46">
        <f t="shared" si="0"/>
        <v>3.6892112490847853E-2</v>
      </c>
      <c r="E30" s="24">
        <v>49960.799999999996</v>
      </c>
      <c r="F30" s="46">
        <f t="shared" si="1"/>
        <v>4.2843849681423234E-2</v>
      </c>
      <c r="G30" s="33">
        <f t="shared" si="2"/>
        <v>8068.1699999999983</v>
      </c>
      <c r="H30" s="33">
        <f t="shared" si="3"/>
        <v>19.259163246614019</v>
      </c>
      <c r="I30" s="47">
        <f t="shared" ref="I30:I32" si="5">F30-D30</f>
        <v>5.9517371905753805E-3</v>
      </c>
    </row>
    <row r="31" spans="1:9" s="1" customFormat="1" ht="14.25" x14ac:dyDescent="0.2">
      <c r="A31" s="21" t="s">
        <v>26</v>
      </c>
      <c r="B31" s="14" t="s">
        <v>28</v>
      </c>
      <c r="C31" s="24">
        <v>1868528.8859999513</v>
      </c>
      <c r="D31" s="46">
        <f t="shared" si="0"/>
        <v>1.6454917691896842</v>
      </c>
      <c r="E31" s="24">
        <v>2184898.6519999988</v>
      </c>
      <c r="F31" s="46">
        <f t="shared" si="1"/>
        <v>1.8736583364444166</v>
      </c>
      <c r="G31" s="33">
        <f t="shared" si="2"/>
        <v>316369.76600004756</v>
      </c>
      <c r="H31" s="33">
        <f t="shared" si="3"/>
        <v>16.931489171532981</v>
      </c>
      <c r="I31" s="47">
        <f t="shared" si="5"/>
        <v>0.22816656725473239</v>
      </c>
    </row>
    <row r="32" spans="1:9" s="1" customFormat="1" ht="14.25" x14ac:dyDescent="0.2">
      <c r="A32" s="19" t="s">
        <v>21</v>
      </c>
      <c r="B32" s="14" t="s">
        <v>35</v>
      </c>
      <c r="C32" s="24">
        <v>0</v>
      </c>
      <c r="D32" s="46">
        <f t="shared" si="0"/>
        <v>0</v>
      </c>
      <c r="E32" s="24">
        <v>0</v>
      </c>
      <c r="F32" s="46">
        <f t="shared" si="1"/>
        <v>0</v>
      </c>
      <c r="G32" s="33">
        <f t="shared" si="2"/>
        <v>0</v>
      </c>
      <c r="H32" s="33" t="str">
        <f t="shared" si="3"/>
        <v>-</v>
      </c>
      <c r="I32" s="47">
        <f t="shared" si="5"/>
        <v>0</v>
      </c>
    </row>
    <row r="33" spans="1:9" s="1" customFormat="1" ht="14.25" x14ac:dyDescent="0.2">
      <c r="A33" s="20" t="s">
        <v>19</v>
      </c>
      <c r="B33" s="8" t="s">
        <v>20</v>
      </c>
      <c r="C33" s="27">
        <f>SUM(C29:C32)</f>
        <v>27869197.684999958</v>
      </c>
      <c r="D33" s="35">
        <f>SUM(D29:D32)</f>
        <v>24.542588422467034</v>
      </c>
      <c r="E33" s="27">
        <f>SUM(E29:E32)</f>
        <v>28885712.879999999</v>
      </c>
      <c r="F33" s="35">
        <f>SUM(F29:F32)</f>
        <v>24.770923215230162</v>
      </c>
      <c r="G33" s="35">
        <f>E33-C33</f>
        <v>1016515.1950000413</v>
      </c>
      <c r="H33" s="35">
        <f>(E33-C33)/C33*100</f>
        <v>3.6474505168376643</v>
      </c>
      <c r="I33" s="49">
        <f>F33-D33</f>
        <v>0.22833479276312829</v>
      </c>
    </row>
    <row r="34" spans="1:9" s="1" customFormat="1" ht="14.25" x14ac:dyDescent="0.2">
      <c r="A34" s="15" t="s">
        <v>33</v>
      </c>
      <c r="B34" s="16" t="s">
        <v>34</v>
      </c>
      <c r="C34" s="29">
        <f>C28+C33</f>
        <v>113554435.27499995</v>
      </c>
      <c r="D34" s="30">
        <v>100.00000000000001</v>
      </c>
      <c r="E34" s="32">
        <f>E28+E33</f>
        <v>116611369.82670027</v>
      </c>
      <c r="F34" s="31">
        <f>F28+F33</f>
        <v>100</v>
      </c>
      <c r="G34" s="42">
        <f>E34-C34</f>
        <v>3056934.5517003238</v>
      </c>
      <c r="H34" s="42">
        <f>(E34-C34)/C34*100</f>
        <v>2.6920432868141222</v>
      </c>
      <c r="I34" s="57">
        <f>F34-D34</f>
        <v>0</v>
      </c>
    </row>
    <row r="36" spans="1:9" x14ac:dyDescent="0.25">
      <c r="B36" s="55" t="s">
        <v>65</v>
      </c>
    </row>
  </sheetData>
  <mergeCells count="4">
    <mergeCell ref="C7:I7"/>
    <mergeCell ref="G8:H8"/>
    <mergeCell ref="A7:A9"/>
    <mergeCell ref="B7:B9"/>
  </mergeCells>
  <pageMargins left="0.39370078740157483" right="0.39370078740157483" top="0.78740157480314965" bottom="0.78740157480314965" header="0.31496062992125984" footer="0.31496062992125984"/>
  <pageSetup paperSize="9" scale="80" orientation="landscape" horizontalDpi="4294967293" verticalDpi="0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8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8.85546875" customWidth="1"/>
    <col min="2" max="2" width="35.42578125" customWidth="1"/>
    <col min="3" max="3" width="15.7109375" customWidth="1"/>
    <col min="4" max="4" width="11.28515625" customWidth="1"/>
    <col min="5" max="5" width="15.28515625" customWidth="1"/>
    <col min="6" max="6" width="11.28515625" customWidth="1"/>
    <col min="7" max="7" width="14" customWidth="1"/>
    <col min="8" max="8" width="15.5703125" customWidth="1"/>
    <col min="9" max="9" width="14.42578125" customWidth="1"/>
  </cols>
  <sheetData>
    <row r="3" spans="1:9" x14ac:dyDescent="0.25">
      <c r="D3" s="4" t="s">
        <v>62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">
      <c r="A7" s="59" t="s">
        <v>0</v>
      </c>
      <c r="B7" s="65" t="s">
        <v>29</v>
      </c>
      <c r="C7" s="62" t="s">
        <v>31</v>
      </c>
      <c r="D7" s="62"/>
      <c r="E7" s="62"/>
      <c r="F7" s="62"/>
      <c r="G7" s="62"/>
      <c r="H7" s="62"/>
      <c r="I7" s="63"/>
    </row>
    <row r="8" spans="1:9" s="1" customFormat="1" ht="30.75" customHeight="1" x14ac:dyDescent="0.2">
      <c r="A8" s="60"/>
      <c r="B8" s="66"/>
      <c r="C8" s="13" t="s">
        <v>31</v>
      </c>
      <c r="D8" s="13" t="s">
        <v>51</v>
      </c>
      <c r="E8" s="13" t="s">
        <v>31</v>
      </c>
      <c r="F8" s="13" t="s">
        <v>51</v>
      </c>
      <c r="G8" s="64" t="s">
        <v>32</v>
      </c>
      <c r="H8" s="64"/>
      <c r="I8" s="10" t="s">
        <v>60</v>
      </c>
    </row>
    <row r="9" spans="1:9" s="1" customFormat="1" ht="30.75" customHeight="1" thickBot="1" x14ac:dyDescent="0.25">
      <c r="A9" s="61"/>
      <c r="B9" s="67"/>
      <c r="C9" s="11" t="s">
        <v>56</v>
      </c>
      <c r="D9" s="11" t="s">
        <v>52</v>
      </c>
      <c r="E9" s="11" t="s">
        <v>57</v>
      </c>
      <c r="F9" s="11" t="s">
        <v>52</v>
      </c>
      <c r="G9" s="11" t="s">
        <v>59</v>
      </c>
      <c r="H9" s="11" t="s">
        <v>58</v>
      </c>
      <c r="I9" s="9" t="s">
        <v>52</v>
      </c>
    </row>
    <row r="10" spans="1:9" s="1" customFormat="1" ht="14.25" x14ac:dyDescent="0.2">
      <c r="A10" s="18" t="s">
        <v>1</v>
      </c>
      <c r="B10" s="12" t="s">
        <v>36</v>
      </c>
      <c r="C10" s="36">
        <v>3917107.3389000003</v>
      </c>
      <c r="D10" s="46">
        <f t="shared" ref="D10:D27" si="0">C10/C$34*100</f>
        <v>7.9002048495478681</v>
      </c>
      <c r="E10" s="25">
        <v>4095539.0680999993</v>
      </c>
      <c r="F10" s="45">
        <f t="shared" ref="F10:F27" si="1">E10/E$34*100</f>
        <v>7.9639108575551312</v>
      </c>
      <c r="G10" s="33">
        <f>E10-C10</f>
        <v>178431.72919999901</v>
      </c>
      <c r="H10" s="33">
        <f>IFERROR((E10-C10)/C10*100,"-")</f>
        <v>4.5551912103104657</v>
      </c>
      <c r="I10" s="37">
        <f>F10-D10</f>
        <v>6.3706008007263115E-2</v>
      </c>
    </row>
    <row r="11" spans="1:9" s="1" customFormat="1" ht="14.25" x14ac:dyDescent="0.2">
      <c r="A11" s="19" t="s">
        <v>2</v>
      </c>
      <c r="B11" s="12" t="s">
        <v>37</v>
      </c>
      <c r="C11" s="50">
        <v>295768.63</v>
      </c>
      <c r="D11" s="45">
        <f t="shared" si="0"/>
        <v>0.5965199732633063</v>
      </c>
      <c r="E11" s="51">
        <v>435302.92000000004</v>
      </c>
      <c r="F11" s="45">
        <f t="shared" si="1"/>
        <v>0.84646089153819981</v>
      </c>
      <c r="G11" s="33">
        <f t="shared" ref="G11:G27" si="2">E11-C11</f>
        <v>139534.29000000004</v>
      </c>
      <c r="H11" s="33">
        <f t="shared" ref="H11:H27" si="3">IFERROR((E11-C11)/C11*100,"-")</f>
        <v>47.176838868949709</v>
      </c>
      <c r="I11" s="37">
        <f t="shared" ref="I11:I33" si="4">F11-D11</f>
        <v>0.24994091827489351</v>
      </c>
    </row>
    <row r="12" spans="1:9" s="1" customFormat="1" ht="15.75" customHeight="1" x14ac:dyDescent="0.2">
      <c r="A12" s="19" t="s">
        <v>3</v>
      </c>
      <c r="B12" s="12" t="s">
        <v>38</v>
      </c>
      <c r="C12" s="50">
        <v>3368446.3400000003</v>
      </c>
      <c r="D12" s="45">
        <f t="shared" si="0"/>
        <v>6.793639746972767</v>
      </c>
      <c r="E12" s="51">
        <v>3859528.6000000006</v>
      </c>
      <c r="F12" s="45">
        <f t="shared" si="1"/>
        <v>7.5049807147472851</v>
      </c>
      <c r="G12" s="33">
        <f t="shared" si="2"/>
        <v>491082.26000000024</v>
      </c>
      <c r="H12" s="33">
        <f t="shared" si="3"/>
        <v>14.578895147250591</v>
      </c>
      <c r="I12" s="37">
        <f t="shared" si="4"/>
        <v>0.71134096777451816</v>
      </c>
    </row>
    <row r="13" spans="1:9" s="1" customFormat="1" ht="14.25" x14ac:dyDescent="0.2">
      <c r="A13" s="19" t="s">
        <v>4</v>
      </c>
      <c r="B13" s="12" t="s">
        <v>39</v>
      </c>
      <c r="C13" s="50">
        <v>0</v>
      </c>
      <c r="D13" s="45">
        <f t="shared" si="0"/>
        <v>0</v>
      </c>
      <c r="E13" s="50">
        <v>0</v>
      </c>
      <c r="F13" s="45">
        <f t="shared" si="1"/>
        <v>0</v>
      </c>
      <c r="G13" s="33">
        <f t="shared" si="2"/>
        <v>0</v>
      </c>
      <c r="H13" s="33" t="str">
        <f t="shared" si="3"/>
        <v>-</v>
      </c>
      <c r="I13" s="37">
        <f t="shared" si="4"/>
        <v>0</v>
      </c>
    </row>
    <row r="14" spans="1:9" s="1" customFormat="1" ht="17.25" customHeight="1" x14ac:dyDescent="0.2">
      <c r="A14" s="19" t="s">
        <v>5</v>
      </c>
      <c r="B14" s="12" t="s">
        <v>41</v>
      </c>
      <c r="C14" s="50">
        <v>0</v>
      </c>
      <c r="D14" s="45">
        <f t="shared" si="0"/>
        <v>0</v>
      </c>
      <c r="E14" s="50">
        <v>0</v>
      </c>
      <c r="F14" s="45">
        <f t="shared" si="1"/>
        <v>0</v>
      </c>
      <c r="G14" s="33">
        <f t="shared" si="2"/>
        <v>0</v>
      </c>
      <c r="H14" s="33" t="str">
        <f t="shared" si="3"/>
        <v>-</v>
      </c>
      <c r="I14" s="37">
        <f t="shared" si="4"/>
        <v>0</v>
      </c>
    </row>
    <row r="15" spans="1:9" s="1" customFormat="1" ht="14.25" x14ac:dyDescent="0.2">
      <c r="A15" s="19" t="s">
        <v>6</v>
      </c>
      <c r="B15" s="12" t="s">
        <v>42</v>
      </c>
      <c r="C15" s="50">
        <v>0</v>
      </c>
      <c r="D15" s="45">
        <f t="shared" si="0"/>
        <v>0</v>
      </c>
      <c r="E15" s="50">
        <v>0</v>
      </c>
      <c r="F15" s="45">
        <f t="shared" si="1"/>
        <v>0</v>
      </c>
      <c r="G15" s="33">
        <f t="shared" si="2"/>
        <v>0</v>
      </c>
      <c r="H15" s="33" t="str">
        <f t="shared" si="3"/>
        <v>-</v>
      </c>
      <c r="I15" s="37">
        <f t="shared" si="4"/>
        <v>0</v>
      </c>
    </row>
    <row r="16" spans="1:9" s="1" customFormat="1" ht="14.25" x14ac:dyDescent="0.2">
      <c r="A16" s="19" t="s">
        <v>7</v>
      </c>
      <c r="B16" s="12" t="s">
        <v>68</v>
      </c>
      <c r="C16" s="50">
        <v>269598.90999999997</v>
      </c>
      <c r="D16" s="45">
        <f t="shared" si="0"/>
        <v>0.54373966091338521</v>
      </c>
      <c r="E16" s="50">
        <v>314530.24000000005</v>
      </c>
      <c r="F16" s="45">
        <f t="shared" si="1"/>
        <v>0.61161443016767258</v>
      </c>
      <c r="G16" s="33">
        <f t="shared" si="2"/>
        <v>44931.330000000075</v>
      </c>
      <c r="H16" s="33">
        <f t="shared" si="3"/>
        <v>16.665990971551064</v>
      </c>
      <c r="I16" s="37">
        <f t="shared" si="4"/>
        <v>6.787476925428737E-2</v>
      </c>
    </row>
    <row r="17" spans="1:14" s="1" customFormat="1" ht="27.75" customHeight="1" x14ac:dyDescent="0.2">
      <c r="A17" s="19" t="s">
        <v>8</v>
      </c>
      <c r="B17" s="12" t="s">
        <v>43</v>
      </c>
      <c r="C17" s="50">
        <v>2946783.0600000005</v>
      </c>
      <c r="D17" s="45">
        <f t="shared" si="0"/>
        <v>5.9432095694663909</v>
      </c>
      <c r="E17" s="50">
        <v>2483079.9900000002</v>
      </c>
      <c r="F17" s="45">
        <f t="shared" si="1"/>
        <v>4.828430974219204</v>
      </c>
      <c r="G17" s="33">
        <f t="shared" si="2"/>
        <v>-463703.0700000003</v>
      </c>
      <c r="H17" s="33">
        <f t="shared" si="3"/>
        <v>-15.735907956522603</v>
      </c>
      <c r="I17" s="37">
        <f t="shared" si="4"/>
        <v>-1.1147785952471869</v>
      </c>
    </row>
    <row r="18" spans="1:14" s="1" customFormat="1" ht="14.25" x14ac:dyDescent="0.2">
      <c r="A18" s="19" t="s">
        <v>9</v>
      </c>
      <c r="B18" s="12" t="s">
        <v>44</v>
      </c>
      <c r="C18" s="50">
        <v>2277452.2700000009</v>
      </c>
      <c r="D18" s="45">
        <f t="shared" si="0"/>
        <v>4.593272001864622</v>
      </c>
      <c r="E18" s="50">
        <v>2406236.7000000002</v>
      </c>
      <c r="F18" s="45">
        <f t="shared" si="1"/>
        <v>4.6790066612324486</v>
      </c>
      <c r="G18" s="33">
        <f t="shared" si="2"/>
        <v>128784.42999999924</v>
      </c>
      <c r="H18" s="33">
        <f t="shared" si="3"/>
        <v>5.6547586834827142</v>
      </c>
      <c r="I18" s="37">
        <f t="shared" si="4"/>
        <v>8.5734659367826538E-2</v>
      </c>
    </row>
    <row r="19" spans="1:14" s="1" customFormat="1" ht="28.5" customHeight="1" x14ac:dyDescent="0.2">
      <c r="A19" s="19" t="s">
        <v>10</v>
      </c>
      <c r="B19" s="12" t="s">
        <v>46</v>
      </c>
      <c r="C19" s="50">
        <v>27543272.107999999</v>
      </c>
      <c r="D19" s="45">
        <f t="shared" si="0"/>
        <v>55.550556329953352</v>
      </c>
      <c r="E19" s="50">
        <v>28510656.740000002</v>
      </c>
      <c r="F19" s="45">
        <f t="shared" si="1"/>
        <v>55.439912791028334</v>
      </c>
      <c r="G19" s="33">
        <f t="shared" si="2"/>
        <v>967384.63200000301</v>
      </c>
      <c r="H19" s="33">
        <f t="shared" si="3"/>
        <v>3.5122356857485508</v>
      </c>
      <c r="I19" s="37">
        <f t="shared" si="4"/>
        <v>-0.11064353892501799</v>
      </c>
    </row>
    <row r="20" spans="1:14" s="1" customFormat="1" ht="27" customHeight="1" x14ac:dyDescent="0.2">
      <c r="A20" s="19" t="s">
        <v>11</v>
      </c>
      <c r="B20" s="12" t="s">
        <v>47</v>
      </c>
      <c r="C20" s="50">
        <v>3134.8</v>
      </c>
      <c r="D20" s="45">
        <f t="shared" si="0"/>
        <v>6.3224109067476584E-3</v>
      </c>
      <c r="E20" s="50">
        <v>2744.49</v>
      </c>
      <c r="F20" s="45">
        <f t="shared" si="1"/>
        <v>5.3367513643549037E-3</v>
      </c>
      <c r="G20" s="33">
        <f t="shared" si="2"/>
        <v>-390.3100000000004</v>
      </c>
      <c r="H20" s="33">
        <f t="shared" si="3"/>
        <v>-12.450874058951142</v>
      </c>
      <c r="I20" s="37">
        <f t="shared" si="4"/>
        <v>-9.8565954239275468E-4</v>
      </c>
    </row>
    <row r="21" spans="1:14" s="1" customFormat="1" ht="28.5" customHeight="1" x14ac:dyDescent="0.2">
      <c r="A21" s="19" t="s">
        <v>12</v>
      </c>
      <c r="B21" s="12" t="s">
        <v>48</v>
      </c>
      <c r="C21" s="50">
        <v>0</v>
      </c>
      <c r="D21" s="45">
        <f t="shared" si="0"/>
        <v>0</v>
      </c>
      <c r="E21" s="50">
        <v>0</v>
      </c>
      <c r="F21" s="45">
        <f t="shared" si="1"/>
        <v>0</v>
      </c>
      <c r="G21" s="33">
        <f t="shared" si="2"/>
        <v>0</v>
      </c>
      <c r="H21" s="33" t="str">
        <f t="shared" si="3"/>
        <v>-</v>
      </c>
      <c r="I21" s="37">
        <f t="shared" si="4"/>
        <v>0</v>
      </c>
    </row>
    <row r="22" spans="1:14" s="1" customFormat="1" ht="19.5" customHeight="1" x14ac:dyDescent="0.2">
      <c r="A22" s="19" t="s">
        <v>13</v>
      </c>
      <c r="B22" s="12" t="s">
        <v>49</v>
      </c>
      <c r="C22" s="50">
        <v>425202.30999999994</v>
      </c>
      <c r="D22" s="45">
        <f t="shared" si="0"/>
        <v>0.85756785833810711</v>
      </c>
      <c r="E22" s="50">
        <v>467415.05999999994</v>
      </c>
      <c r="F22" s="45">
        <f t="shared" si="1"/>
        <v>0.90890400736567778</v>
      </c>
      <c r="G22" s="33">
        <f t="shared" si="2"/>
        <v>42212.75</v>
      </c>
      <c r="H22" s="33">
        <f t="shared" si="3"/>
        <v>9.9276859525998358</v>
      </c>
      <c r="I22" s="37">
        <f t="shared" si="4"/>
        <v>5.1336149027570666E-2</v>
      </c>
    </row>
    <row r="23" spans="1:14" s="1" customFormat="1" ht="14.25" x14ac:dyDescent="0.2">
      <c r="A23" s="19" t="s">
        <v>14</v>
      </c>
      <c r="B23" s="12" t="s">
        <v>45</v>
      </c>
      <c r="C23" s="50">
        <v>0</v>
      </c>
      <c r="D23" s="45">
        <f t="shared" si="0"/>
        <v>0</v>
      </c>
      <c r="E23" s="50">
        <v>62050.289999999994</v>
      </c>
      <c r="F23" s="45">
        <f t="shared" si="1"/>
        <v>0.12065883636526913</v>
      </c>
      <c r="G23" s="33">
        <f t="shared" si="2"/>
        <v>62050.289999999994</v>
      </c>
      <c r="H23" s="33" t="str">
        <f t="shared" si="3"/>
        <v>-</v>
      </c>
      <c r="I23" s="37">
        <f t="shared" si="4"/>
        <v>0.12065883636526913</v>
      </c>
    </row>
    <row r="24" spans="1:14" s="1" customFormat="1" ht="14.25" x14ac:dyDescent="0.2">
      <c r="A24" s="19" t="s">
        <v>15</v>
      </c>
      <c r="B24" s="12" t="s">
        <v>69</v>
      </c>
      <c r="C24" s="50">
        <v>6193.3600000000006</v>
      </c>
      <c r="D24" s="45">
        <f t="shared" si="0"/>
        <v>1.2491057424210373E-2</v>
      </c>
      <c r="E24" s="50">
        <v>8264.4</v>
      </c>
      <c r="F24" s="45">
        <f t="shared" si="1"/>
        <v>1.6070398498655367E-2</v>
      </c>
      <c r="G24" s="33">
        <f t="shared" si="2"/>
        <v>2071.0399999999991</v>
      </c>
      <c r="H24" s="33">
        <f t="shared" si="3"/>
        <v>33.439683790381942</v>
      </c>
      <c r="I24" s="37">
        <f t="shared" si="4"/>
        <v>3.5793410744449933E-3</v>
      </c>
    </row>
    <row r="25" spans="1:14" s="1" customFormat="1" ht="14.25" x14ac:dyDescent="0.2">
      <c r="A25" s="19" t="s">
        <v>16</v>
      </c>
      <c r="B25" s="12" t="s">
        <v>70</v>
      </c>
      <c r="C25" s="50">
        <v>500866.18</v>
      </c>
      <c r="D25" s="45">
        <f t="shared" si="0"/>
        <v>1.0101702817573803</v>
      </c>
      <c r="E25" s="50">
        <v>457212.36</v>
      </c>
      <c r="F25" s="45">
        <f t="shared" si="1"/>
        <v>0.88906452055934826</v>
      </c>
      <c r="G25" s="33">
        <f t="shared" si="2"/>
        <v>-43653.820000000007</v>
      </c>
      <c r="H25" s="33">
        <f t="shared" si="3"/>
        <v>-8.7156653300089086</v>
      </c>
      <c r="I25" s="37">
        <f t="shared" si="4"/>
        <v>-0.12110576119803207</v>
      </c>
    </row>
    <row r="26" spans="1:14" s="1" customFormat="1" ht="19.5" customHeight="1" x14ac:dyDescent="0.2">
      <c r="A26" s="19" t="s">
        <v>17</v>
      </c>
      <c r="B26" s="12" t="s">
        <v>50</v>
      </c>
      <c r="C26" s="24">
        <v>0</v>
      </c>
      <c r="D26" s="46">
        <f t="shared" si="0"/>
        <v>0</v>
      </c>
      <c r="E26" s="24">
        <v>0</v>
      </c>
      <c r="F26" s="46">
        <f t="shared" si="1"/>
        <v>0</v>
      </c>
      <c r="G26" s="33">
        <f t="shared" si="2"/>
        <v>0</v>
      </c>
      <c r="H26" s="33" t="str">
        <f t="shared" si="3"/>
        <v>-</v>
      </c>
      <c r="I26" s="37">
        <f t="shared" si="4"/>
        <v>0</v>
      </c>
    </row>
    <row r="27" spans="1:14" s="1" customFormat="1" ht="14.25" x14ac:dyDescent="0.2">
      <c r="A27" s="19" t="s">
        <v>18</v>
      </c>
      <c r="B27" s="12" t="s">
        <v>40</v>
      </c>
      <c r="C27" s="24">
        <v>12589.16</v>
      </c>
      <c r="D27" s="46">
        <f t="shared" si="0"/>
        <v>2.5390405286076095E-2</v>
      </c>
      <c r="E27" s="24">
        <v>22596.37</v>
      </c>
      <c r="F27" s="46">
        <f t="shared" si="1"/>
        <v>4.3939387072632154E-2</v>
      </c>
      <c r="G27" s="33">
        <f t="shared" si="2"/>
        <v>10007.209999999999</v>
      </c>
      <c r="H27" s="33">
        <f t="shared" si="3"/>
        <v>79.490688814821624</v>
      </c>
      <c r="I27" s="37">
        <f t="shared" si="4"/>
        <v>1.8548981786556059E-2</v>
      </c>
    </row>
    <row r="28" spans="1:14" s="1" customFormat="1" ht="14.25" x14ac:dyDescent="0.2">
      <c r="A28" s="20" t="s">
        <v>30</v>
      </c>
      <c r="B28" s="7" t="s">
        <v>22</v>
      </c>
      <c r="C28" s="26">
        <f t="shared" ref="C28" si="5">SUM(C10:C27)</f>
        <v>41566414.466899998</v>
      </c>
      <c r="D28" s="34">
        <f>SUM(D10:D27)</f>
        <v>83.833084145694215</v>
      </c>
      <c r="E28" s="26">
        <f>SUM(E10:E27)</f>
        <v>43125157.228100002</v>
      </c>
      <c r="F28" s="34">
        <f>SUM(F10:F27)</f>
        <v>83.858291221714197</v>
      </c>
      <c r="G28" s="34">
        <f>E28-C28</f>
        <v>1558742.7612000033</v>
      </c>
      <c r="H28" s="34">
        <f>(E28-C28)/C28*100</f>
        <v>3.7500053377018006</v>
      </c>
      <c r="I28" s="38">
        <f t="shared" si="4"/>
        <v>2.52070760199814E-2</v>
      </c>
    </row>
    <row r="29" spans="1:14" s="1" customFormat="1" ht="14.25" x14ac:dyDescent="0.2">
      <c r="A29" s="21" t="s">
        <v>27</v>
      </c>
      <c r="B29" s="5" t="s">
        <v>23</v>
      </c>
      <c r="C29" s="24">
        <v>7304100.7630000003</v>
      </c>
      <c r="D29" s="46">
        <f>C29/C$34*100</f>
        <v>14.731251221122587</v>
      </c>
      <c r="E29" s="24">
        <v>7439826.8849999998</v>
      </c>
      <c r="F29" s="46">
        <f>E29/E$34*100</f>
        <v>14.466988868273539</v>
      </c>
      <c r="G29" s="33">
        <f>E29-C29</f>
        <v>135726.12199999951</v>
      </c>
      <c r="H29" s="33">
        <f>IFERROR((E29-C29)/C29*100,"-")</f>
        <v>1.8582180942456352</v>
      </c>
      <c r="I29" s="37">
        <f t="shared" si="4"/>
        <v>-0.2642623528490482</v>
      </c>
    </row>
    <row r="30" spans="1:14" s="1" customFormat="1" ht="14.25" x14ac:dyDescent="0.2">
      <c r="A30" s="21" t="s">
        <v>24</v>
      </c>
      <c r="B30" s="6" t="s">
        <v>25</v>
      </c>
      <c r="C30" s="24">
        <v>777.37</v>
      </c>
      <c r="D30" s="46">
        <f>C30/C$34*100</f>
        <v>1.5678360873352135E-3</v>
      </c>
      <c r="E30" s="24">
        <v>476.28</v>
      </c>
      <c r="F30" s="46">
        <f>E30/E$34*100</f>
        <v>9.2614217571022428E-4</v>
      </c>
      <c r="G30" s="33">
        <f t="shared" ref="G30:G32" si="6">E30-C30</f>
        <v>-301.09000000000003</v>
      </c>
      <c r="H30" s="33">
        <f t="shared" ref="H30:H32" si="7">IFERROR((E30-C30)/C30*100,"-")</f>
        <v>-38.731877998893708</v>
      </c>
      <c r="I30" s="37">
        <f t="shared" si="4"/>
        <v>-6.4169391162498919E-4</v>
      </c>
    </row>
    <row r="31" spans="1:14" s="1" customFormat="1" ht="14.25" x14ac:dyDescent="0.2">
      <c r="A31" s="21" t="s">
        <v>26</v>
      </c>
      <c r="B31" s="14" t="s">
        <v>28</v>
      </c>
      <c r="C31" s="24">
        <v>680918.21499999997</v>
      </c>
      <c r="D31" s="46">
        <f>C31/C$34*100</f>
        <v>1.3733076269998554</v>
      </c>
      <c r="E31" s="24">
        <v>829442.07300000009</v>
      </c>
      <c r="F31" s="46">
        <f>E31/E$34*100</f>
        <v>1.6128774798728034</v>
      </c>
      <c r="G31" s="33">
        <f t="shared" si="6"/>
        <v>148523.85800000012</v>
      </c>
      <c r="H31" s="33">
        <f t="shared" si="7"/>
        <v>21.81229033504415</v>
      </c>
      <c r="I31" s="37">
        <f t="shared" si="4"/>
        <v>0.23956985287294796</v>
      </c>
      <c r="M31" s="3"/>
      <c r="N31" s="3"/>
    </row>
    <row r="32" spans="1:14" s="1" customFormat="1" ht="14.25" x14ac:dyDescent="0.2">
      <c r="A32" s="19" t="s">
        <v>21</v>
      </c>
      <c r="B32" s="14" t="s">
        <v>35</v>
      </c>
      <c r="C32" s="24">
        <v>30140.7</v>
      </c>
      <c r="D32" s="46">
        <f>C32/C$34*100</f>
        <v>6.0789170096021798E-2</v>
      </c>
      <c r="E32" s="24">
        <v>31326.95</v>
      </c>
      <c r="F32" s="46">
        <f>E32/E$34*100</f>
        <v>6.0916287963730192E-2</v>
      </c>
      <c r="G32" s="33">
        <f t="shared" si="6"/>
        <v>1186.25</v>
      </c>
      <c r="H32" s="33">
        <f t="shared" si="7"/>
        <v>3.9357081952310331</v>
      </c>
      <c r="I32" s="37">
        <f t="shared" si="4"/>
        <v>1.2711786770839423E-4</v>
      </c>
    </row>
    <row r="33" spans="1:9" s="1" customFormat="1" ht="14.25" x14ac:dyDescent="0.2">
      <c r="A33" s="20" t="s">
        <v>19</v>
      </c>
      <c r="B33" s="8" t="s">
        <v>20</v>
      </c>
      <c r="C33" s="27">
        <f t="shared" ref="C33" si="8">SUM(C29:C32)</f>
        <v>8015937.0480000004</v>
      </c>
      <c r="D33" s="35">
        <f>SUM(D29:D32)</f>
        <v>16.166915854305802</v>
      </c>
      <c r="E33" s="27">
        <f>SUM(E29:E32)</f>
        <v>8301072.1880000001</v>
      </c>
      <c r="F33" s="35">
        <f>SUM(F29:F32)</f>
        <v>16.141708778285786</v>
      </c>
      <c r="G33" s="35">
        <f>E33-C33</f>
        <v>285135.13999999966</v>
      </c>
      <c r="H33" s="35">
        <f>(E33-C33)/C33*100</f>
        <v>3.5571030347742276</v>
      </c>
      <c r="I33" s="39">
        <f t="shared" si="4"/>
        <v>-2.5207076020016927E-2</v>
      </c>
    </row>
    <row r="34" spans="1:9" s="1" customFormat="1" ht="14.25" x14ac:dyDescent="0.2">
      <c r="A34" s="15" t="s">
        <v>33</v>
      </c>
      <c r="B34" s="16" t="s">
        <v>34</v>
      </c>
      <c r="C34" s="29">
        <f>C28+C33</f>
        <v>49582351.514899999</v>
      </c>
      <c r="D34" s="30">
        <f>D28+D33</f>
        <v>100.00000000000001</v>
      </c>
      <c r="E34" s="32">
        <f>E28+E33</f>
        <v>51426229.416100003</v>
      </c>
      <c r="F34" s="31">
        <f>F28+F33</f>
        <v>99.999999999999986</v>
      </c>
      <c r="G34" s="42">
        <f>E34-C34</f>
        <v>1843877.9012000039</v>
      </c>
      <c r="H34" s="42">
        <f>(E34-C34)/C34*100</f>
        <v>3.7188189847064836</v>
      </c>
      <c r="I34" s="57">
        <f t="shared" ref="I34" si="9">F34-D34</f>
        <v>0</v>
      </c>
    </row>
    <row r="36" spans="1:9" x14ac:dyDescent="0.25">
      <c r="B36" s="55" t="s">
        <v>66</v>
      </c>
    </row>
    <row r="38" spans="1:9" x14ac:dyDescent="0.25">
      <c r="C38" s="52"/>
    </row>
  </sheetData>
  <mergeCells count="4">
    <mergeCell ref="C7:I7"/>
    <mergeCell ref="G8:H8"/>
    <mergeCell ref="A7:A9"/>
    <mergeCell ref="B7:B9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8"/>
  <sheetViews>
    <sheetView showGridLines="0" showRuler="0" view="pageLayout" zoomScale="70" zoomScaleNormal="80" zoomScalePageLayoutView="70" workbookViewId="0">
      <selection activeCell="B34" sqref="B34"/>
    </sheetView>
  </sheetViews>
  <sheetFormatPr defaultRowHeight="15" x14ac:dyDescent="0.25"/>
  <cols>
    <col min="1" max="1" width="8.5703125" customWidth="1"/>
    <col min="2" max="2" width="36.42578125" customWidth="1"/>
    <col min="3" max="3" width="15.5703125" customWidth="1"/>
    <col min="4" max="4" width="11.85546875" customWidth="1"/>
    <col min="5" max="5" width="16.5703125" customWidth="1"/>
    <col min="6" max="6" width="10.85546875" customWidth="1"/>
    <col min="7" max="7" width="16.5703125" customWidth="1"/>
    <col min="8" max="8" width="14.42578125" customWidth="1"/>
    <col min="9" max="9" width="11.85546875" customWidth="1"/>
  </cols>
  <sheetData>
    <row r="3" spans="1:12" x14ac:dyDescent="0.25">
      <c r="C3" s="4" t="s">
        <v>55</v>
      </c>
    </row>
    <row r="5" spans="1:12" x14ac:dyDescent="0.25">
      <c r="A5" s="1"/>
      <c r="B5" s="1"/>
      <c r="C5" s="3"/>
      <c r="D5" s="2"/>
      <c r="E5" s="3"/>
      <c r="F5" s="3"/>
      <c r="G5" s="1"/>
      <c r="H5" s="1"/>
      <c r="I5" s="1"/>
      <c r="J5" s="1"/>
      <c r="K5" s="1"/>
      <c r="L5" s="1"/>
    </row>
    <row r="6" spans="1:12" ht="15.75" thickBot="1" x14ac:dyDescent="0.3">
      <c r="A6" s="1"/>
      <c r="B6" s="1"/>
      <c r="C6" s="3"/>
      <c r="D6" s="2"/>
      <c r="E6" s="3"/>
      <c r="F6" s="3"/>
      <c r="G6" s="1"/>
      <c r="H6" s="1"/>
      <c r="I6" s="1"/>
      <c r="J6" s="1"/>
      <c r="K6" s="1"/>
      <c r="L6" s="1"/>
    </row>
    <row r="7" spans="1:12" x14ac:dyDescent="0.25">
      <c r="A7" s="59" t="s">
        <v>0</v>
      </c>
      <c r="B7" s="65" t="s">
        <v>29</v>
      </c>
      <c r="C7" s="62" t="s">
        <v>31</v>
      </c>
      <c r="D7" s="62"/>
      <c r="E7" s="62"/>
      <c r="F7" s="62"/>
      <c r="G7" s="62"/>
      <c r="H7" s="62"/>
      <c r="I7" s="63"/>
      <c r="J7" s="1"/>
      <c r="K7" s="1"/>
      <c r="L7" s="1"/>
    </row>
    <row r="8" spans="1:12" ht="28.5" customHeight="1" x14ac:dyDescent="0.25">
      <c r="A8" s="60"/>
      <c r="B8" s="66"/>
      <c r="C8" s="43" t="s">
        <v>31</v>
      </c>
      <c r="D8" s="43" t="s">
        <v>51</v>
      </c>
      <c r="E8" s="43" t="s">
        <v>31</v>
      </c>
      <c r="F8" s="43" t="s">
        <v>51</v>
      </c>
      <c r="G8" s="64" t="s">
        <v>32</v>
      </c>
      <c r="H8" s="64"/>
      <c r="I8" s="10" t="s">
        <v>60</v>
      </c>
      <c r="J8" s="1"/>
      <c r="K8" s="1"/>
      <c r="L8" s="1"/>
    </row>
    <row r="9" spans="1:12" ht="28.5" customHeight="1" thickBot="1" x14ac:dyDescent="0.3">
      <c r="A9" s="61"/>
      <c r="B9" s="67"/>
      <c r="C9" s="11" t="s">
        <v>56</v>
      </c>
      <c r="D9" s="11" t="s">
        <v>52</v>
      </c>
      <c r="E9" s="11" t="s">
        <v>57</v>
      </c>
      <c r="F9" s="11" t="s">
        <v>52</v>
      </c>
      <c r="G9" s="11" t="s">
        <v>59</v>
      </c>
      <c r="H9" s="11" t="s">
        <v>58</v>
      </c>
      <c r="I9" s="9" t="s">
        <v>52</v>
      </c>
      <c r="J9" s="1"/>
      <c r="K9" s="1"/>
      <c r="L9" s="1"/>
    </row>
    <row r="10" spans="1:12" x14ac:dyDescent="0.25">
      <c r="A10" s="18" t="s">
        <v>1</v>
      </c>
      <c r="B10" s="12" t="s">
        <v>36</v>
      </c>
      <c r="C10" s="36">
        <v>3412097.5190000008</v>
      </c>
      <c r="D10" s="46">
        <f>C10/C$34*100</f>
        <v>6.8903409054764513</v>
      </c>
      <c r="E10" s="25">
        <v>3481180.3999999994</v>
      </c>
      <c r="F10" s="46">
        <f>E10/E$34*100</f>
        <v>6.8986303518484986</v>
      </c>
      <c r="G10" s="33">
        <f>E10-C10</f>
        <v>69082.880999998655</v>
      </c>
      <c r="H10" s="33">
        <f>IFERROR((E10-C10)/C10*100,"-")</f>
        <v>2.0246455623063522</v>
      </c>
      <c r="I10" s="47">
        <f>F10-D10</f>
        <v>8.2894463720473155E-3</v>
      </c>
      <c r="J10" s="1"/>
      <c r="K10" s="1"/>
      <c r="L10" s="1"/>
    </row>
    <row r="11" spans="1:12" x14ac:dyDescent="0.25">
      <c r="A11" s="19" t="s">
        <v>2</v>
      </c>
      <c r="B11" s="12" t="s">
        <v>37</v>
      </c>
      <c r="C11" s="24">
        <v>308898.27</v>
      </c>
      <c r="D11" s="46">
        <f t="shared" ref="D11:D32" si="0">C11/C$34*100</f>
        <v>0.62378474635030168</v>
      </c>
      <c r="E11" s="40">
        <v>399923.62</v>
      </c>
      <c r="F11" s="46">
        <f t="shared" ref="F11:F32" si="1">E11/E$34*100</f>
        <v>0.79252578330991574</v>
      </c>
      <c r="G11" s="33">
        <f t="shared" ref="G11:G32" si="2">E11-C11</f>
        <v>91025.349999999977</v>
      </c>
      <c r="H11" s="33">
        <f t="shared" ref="H11:H32" si="3">IFERROR((E11-C11)/C11*100,"-")</f>
        <v>29.467743538997475</v>
      </c>
      <c r="I11" s="47">
        <f t="shared" ref="I11:I27" si="4">F11-D11</f>
        <v>0.16874103695961407</v>
      </c>
      <c r="J11" s="1"/>
      <c r="K11" s="1"/>
      <c r="L11" s="1"/>
    </row>
    <row r="12" spans="1:12" x14ac:dyDescent="0.25">
      <c r="A12" s="19" t="s">
        <v>3</v>
      </c>
      <c r="B12" s="12" t="s">
        <v>38</v>
      </c>
      <c r="C12" s="24">
        <v>2742320.23</v>
      </c>
      <c r="D12" s="46">
        <f t="shared" si="0"/>
        <v>5.5378022320482758</v>
      </c>
      <c r="E12" s="40">
        <v>3044917.71</v>
      </c>
      <c r="F12" s="46">
        <f t="shared" si="1"/>
        <v>6.0340916928887181</v>
      </c>
      <c r="G12" s="33">
        <f t="shared" si="2"/>
        <v>302597.48</v>
      </c>
      <c r="H12" s="33">
        <f t="shared" si="3"/>
        <v>11.034359761842985</v>
      </c>
      <c r="I12" s="47">
        <f t="shared" si="4"/>
        <v>0.49628946084044223</v>
      </c>
      <c r="J12" s="1"/>
      <c r="K12" s="1"/>
      <c r="L12" s="1"/>
    </row>
    <row r="13" spans="1:12" x14ac:dyDescent="0.25">
      <c r="A13" s="19" t="s">
        <v>4</v>
      </c>
      <c r="B13" s="12" t="s">
        <v>39</v>
      </c>
      <c r="C13" s="24">
        <v>0</v>
      </c>
      <c r="D13" s="46">
        <f t="shared" si="0"/>
        <v>0</v>
      </c>
      <c r="E13" s="24">
        <v>0</v>
      </c>
      <c r="F13" s="46">
        <f t="shared" si="1"/>
        <v>0</v>
      </c>
      <c r="G13" s="33">
        <f t="shared" si="2"/>
        <v>0</v>
      </c>
      <c r="H13" s="33" t="str">
        <f t="shared" si="3"/>
        <v>-</v>
      </c>
      <c r="I13" s="47">
        <f t="shared" si="4"/>
        <v>0</v>
      </c>
      <c r="J13" s="1"/>
      <c r="K13" s="1"/>
      <c r="L13" s="1"/>
    </row>
    <row r="14" spans="1:12" x14ac:dyDescent="0.25">
      <c r="A14" s="19" t="s">
        <v>5</v>
      </c>
      <c r="B14" s="12" t="s">
        <v>41</v>
      </c>
      <c r="C14" s="24">
        <v>0</v>
      </c>
      <c r="D14" s="46">
        <f t="shared" si="0"/>
        <v>0</v>
      </c>
      <c r="E14" s="24">
        <v>0</v>
      </c>
      <c r="F14" s="46">
        <f t="shared" si="1"/>
        <v>0</v>
      </c>
      <c r="G14" s="33">
        <f t="shared" si="2"/>
        <v>0</v>
      </c>
      <c r="H14" s="33" t="str">
        <f t="shared" si="3"/>
        <v>-</v>
      </c>
      <c r="I14" s="47">
        <f t="shared" si="4"/>
        <v>0</v>
      </c>
      <c r="J14" s="1"/>
      <c r="K14" s="1"/>
      <c r="L14" s="1"/>
    </row>
    <row r="15" spans="1:12" x14ac:dyDescent="0.25">
      <c r="A15" s="19" t="s">
        <v>6</v>
      </c>
      <c r="B15" s="12" t="s">
        <v>42</v>
      </c>
      <c r="C15" s="24">
        <v>0</v>
      </c>
      <c r="D15" s="46">
        <f t="shared" si="0"/>
        <v>0</v>
      </c>
      <c r="E15" s="24">
        <v>0</v>
      </c>
      <c r="F15" s="46">
        <f t="shared" si="1"/>
        <v>0</v>
      </c>
      <c r="G15" s="33">
        <f t="shared" si="2"/>
        <v>0</v>
      </c>
      <c r="H15" s="33" t="str">
        <f t="shared" si="3"/>
        <v>-</v>
      </c>
      <c r="I15" s="47">
        <f t="shared" si="4"/>
        <v>0</v>
      </c>
      <c r="J15" s="1"/>
      <c r="K15" s="1"/>
      <c r="L15" s="1"/>
    </row>
    <row r="16" spans="1:12" x14ac:dyDescent="0.25">
      <c r="A16" s="19" t="s">
        <v>7</v>
      </c>
      <c r="B16" s="12" t="s">
        <v>68</v>
      </c>
      <c r="C16" s="24">
        <v>670770.48</v>
      </c>
      <c r="D16" s="46">
        <f t="shared" si="0"/>
        <v>1.3545443091218028</v>
      </c>
      <c r="E16" s="24">
        <v>557298.82000000007</v>
      </c>
      <c r="F16" s="46">
        <f t="shared" si="1"/>
        <v>1.1043950938886575</v>
      </c>
      <c r="G16" s="33">
        <f t="shared" si="2"/>
        <v>-113471.65999999992</v>
      </c>
      <c r="H16" s="33">
        <f t="shared" si="3"/>
        <v>-16.916615054377456</v>
      </c>
      <c r="I16" s="47">
        <f t="shared" si="4"/>
        <v>-0.25014921523314526</v>
      </c>
      <c r="J16" s="1"/>
      <c r="K16" s="1"/>
      <c r="L16" s="1"/>
    </row>
    <row r="17" spans="1:12" ht="30" customHeight="1" x14ac:dyDescent="0.25">
      <c r="A17" s="19" t="s">
        <v>8</v>
      </c>
      <c r="B17" s="12" t="s">
        <v>43</v>
      </c>
      <c r="C17" s="24">
        <v>2806478.9800000004</v>
      </c>
      <c r="D17" s="46">
        <f t="shared" si="0"/>
        <v>5.6673634937377715</v>
      </c>
      <c r="E17" s="24">
        <v>2238928.06</v>
      </c>
      <c r="F17" s="46">
        <f t="shared" si="1"/>
        <v>4.4368677562131742</v>
      </c>
      <c r="G17" s="33">
        <f t="shared" si="2"/>
        <v>-567550.92000000039</v>
      </c>
      <c r="H17" s="33">
        <f t="shared" si="3"/>
        <v>-20.222881555307438</v>
      </c>
      <c r="I17" s="47">
        <f t="shared" si="4"/>
        <v>-1.2304957375245973</v>
      </c>
      <c r="J17" s="1"/>
      <c r="K17" s="1"/>
      <c r="L17" s="1"/>
    </row>
    <row r="18" spans="1:12" x14ac:dyDescent="0.25">
      <c r="A18" s="19" t="s">
        <v>9</v>
      </c>
      <c r="B18" s="12" t="s">
        <v>44</v>
      </c>
      <c r="C18" s="24">
        <v>4231005.1800000006</v>
      </c>
      <c r="D18" s="46">
        <f t="shared" si="0"/>
        <v>8.5440313181848282</v>
      </c>
      <c r="E18" s="24">
        <v>4546395.63</v>
      </c>
      <c r="F18" s="46">
        <f t="shared" si="1"/>
        <v>9.0095597701944374</v>
      </c>
      <c r="G18" s="33">
        <f t="shared" si="2"/>
        <v>315390.44999999925</v>
      </c>
      <c r="H18" s="33">
        <f t="shared" si="3"/>
        <v>7.4542676404853569</v>
      </c>
      <c r="I18" s="47">
        <f t="shared" si="4"/>
        <v>0.46552845200960924</v>
      </c>
      <c r="J18" s="1"/>
      <c r="K18" s="1"/>
      <c r="L18" s="1"/>
    </row>
    <row r="19" spans="1:12" ht="25.5" x14ac:dyDescent="0.25">
      <c r="A19" s="19" t="s">
        <v>10</v>
      </c>
      <c r="B19" s="12" t="s">
        <v>46</v>
      </c>
      <c r="C19" s="24">
        <v>28879103.168000001</v>
      </c>
      <c r="D19" s="46">
        <f t="shared" si="0"/>
        <v>58.318047700542564</v>
      </c>
      <c r="E19" s="24">
        <v>30320397.029999997</v>
      </c>
      <c r="F19" s="46">
        <f t="shared" si="1"/>
        <v>60.085714383332466</v>
      </c>
      <c r="G19" s="33">
        <f t="shared" si="2"/>
        <v>1441293.861999996</v>
      </c>
      <c r="H19" s="33">
        <f t="shared" si="3"/>
        <v>4.9907846985949584</v>
      </c>
      <c r="I19" s="47">
        <f t="shared" si="4"/>
        <v>1.7676666827899012</v>
      </c>
      <c r="J19" s="1"/>
      <c r="K19" s="1"/>
      <c r="L19" s="1"/>
    </row>
    <row r="20" spans="1:12" ht="28.5" customHeight="1" x14ac:dyDescent="0.25">
      <c r="A20" s="19" t="s">
        <v>11</v>
      </c>
      <c r="B20" s="12" t="s">
        <v>47</v>
      </c>
      <c r="C20" s="24">
        <v>3134.8</v>
      </c>
      <c r="D20" s="46">
        <f t="shared" si="0"/>
        <v>6.3303702635140232E-3</v>
      </c>
      <c r="E20" s="24">
        <v>2594.4899999999998</v>
      </c>
      <c r="F20" s="46">
        <f t="shared" si="1"/>
        <v>5.141482314897387E-3</v>
      </c>
      <c r="G20" s="33">
        <f t="shared" si="2"/>
        <v>-540.3100000000004</v>
      </c>
      <c r="H20" s="33">
        <f t="shared" si="3"/>
        <v>-17.23586831695803</v>
      </c>
      <c r="I20" s="47">
        <f t="shared" si="4"/>
        <v>-1.1888879486166362E-3</v>
      </c>
      <c r="J20" s="1"/>
      <c r="K20" s="1"/>
      <c r="L20" s="1"/>
    </row>
    <row r="21" spans="1:12" ht="31.5" customHeight="1" x14ac:dyDescent="0.25">
      <c r="A21" s="19" t="s">
        <v>12</v>
      </c>
      <c r="B21" s="12" t="s">
        <v>48</v>
      </c>
      <c r="C21" s="24">
        <v>0</v>
      </c>
      <c r="D21" s="46">
        <f t="shared" si="0"/>
        <v>0</v>
      </c>
      <c r="E21" s="24">
        <v>0</v>
      </c>
      <c r="F21" s="46">
        <f t="shared" si="1"/>
        <v>0</v>
      </c>
      <c r="G21" s="33">
        <f t="shared" si="2"/>
        <v>0</v>
      </c>
      <c r="H21" s="33" t="str">
        <f t="shared" si="3"/>
        <v>-</v>
      </c>
      <c r="I21" s="47">
        <f t="shared" si="4"/>
        <v>0</v>
      </c>
      <c r="J21" s="1"/>
      <c r="K21" s="1"/>
      <c r="L21" s="1"/>
    </row>
    <row r="22" spans="1:12" x14ac:dyDescent="0.25">
      <c r="A22" s="19" t="s">
        <v>13</v>
      </c>
      <c r="B22" s="12" t="s">
        <v>49</v>
      </c>
      <c r="C22" s="24">
        <v>544785.53</v>
      </c>
      <c r="D22" s="46">
        <f t="shared" si="0"/>
        <v>1.1001321038358831</v>
      </c>
      <c r="E22" s="24">
        <v>529845.38</v>
      </c>
      <c r="F22" s="46">
        <f t="shared" si="1"/>
        <v>1.0499908077888471</v>
      </c>
      <c r="G22" s="33">
        <f t="shared" si="2"/>
        <v>-14940.150000000023</v>
      </c>
      <c r="H22" s="33">
        <f t="shared" si="3"/>
        <v>-2.7423911204102693</v>
      </c>
      <c r="I22" s="47">
        <f t="shared" si="4"/>
        <v>-5.0141296047035988E-2</v>
      </c>
      <c r="J22" s="1"/>
      <c r="K22" s="1"/>
      <c r="L22" s="1"/>
    </row>
    <row r="23" spans="1:12" x14ac:dyDescent="0.25">
      <c r="A23" s="19" t="s">
        <v>14</v>
      </c>
      <c r="B23" s="12" t="s">
        <v>45</v>
      </c>
      <c r="C23" s="24">
        <v>0</v>
      </c>
      <c r="D23" s="46">
        <f t="shared" si="0"/>
        <v>0</v>
      </c>
      <c r="E23" s="24">
        <v>62050.289999999994</v>
      </c>
      <c r="F23" s="46">
        <f t="shared" si="1"/>
        <v>0.12296461681072357</v>
      </c>
      <c r="G23" s="33">
        <f t="shared" si="2"/>
        <v>62050.289999999994</v>
      </c>
      <c r="H23" s="33" t="str">
        <f t="shared" si="3"/>
        <v>-</v>
      </c>
      <c r="I23" s="47">
        <f t="shared" si="4"/>
        <v>0.12296461681072357</v>
      </c>
      <c r="J23" s="1"/>
      <c r="K23" s="1"/>
      <c r="L23" s="1"/>
    </row>
    <row r="24" spans="1:12" x14ac:dyDescent="0.25">
      <c r="A24" s="19" t="s">
        <v>15</v>
      </c>
      <c r="B24" s="12" t="s">
        <v>69</v>
      </c>
      <c r="C24" s="24">
        <v>3684</v>
      </c>
      <c r="D24" s="46">
        <f t="shared" si="0"/>
        <v>7.439416884900363E-3</v>
      </c>
      <c r="E24" s="24">
        <v>3348</v>
      </c>
      <c r="F24" s="46">
        <f t="shared" si="1"/>
        <v>6.634707703740023E-3</v>
      </c>
      <c r="G24" s="33">
        <f t="shared" si="2"/>
        <v>-336</v>
      </c>
      <c r="H24" s="33">
        <f t="shared" si="3"/>
        <v>-9.120521172638437</v>
      </c>
      <c r="I24" s="47">
        <f t="shared" si="4"/>
        <v>-8.0470918116034001E-4</v>
      </c>
      <c r="J24" s="1"/>
      <c r="K24" s="1"/>
      <c r="L24" s="1"/>
    </row>
    <row r="25" spans="1:12" x14ac:dyDescent="0.25">
      <c r="A25" s="19" t="s">
        <v>16</v>
      </c>
      <c r="B25" s="12" t="s">
        <v>70</v>
      </c>
      <c r="C25" s="24">
        <v>506227.88</v>
      </c>
      <c r="D25" s="46">
        <f t="shared" si="0"/>
        <v>1.0222693371550799</v>
      </c>
      <c r="E25" s="24">
        <v>461985.16</v>
      </c>
      <c r="F25" s="46">
        <f t="shared" si="1"/>
        <v>0.91551269416534264</v>
      </c>
      <c r="G25" s="33">
        <f t="shared" si="2"/>
        <v>-44242.72000000003</v>
      </c>
      <c r="H25" s="33">
        <f t="shared" si="3"/>
        <v>-8.7396845863171411</v>
      </c>
      <c r="I25" s="47">
        <f t="shared" si="4"/>
        <v>-0.1067566429897373</v>
      </c>
      <c r="J25" s="1"/>
      <c r="K25" s="1"/>
      <c r="L25" s="1"/>
    </row>
    <row r="26" spans="1:12" x14ac:dyDescent="0.25">
      <c r="A26" s="19" t="s">
        <v>17</v>
      </c>
      <c r="B26" s="12" t="s">
        <v>50</v>
      </c>
      <c r="C26" s="24">
        <v>0</v>
      </c>
      <c r="D26" s="46">
        <f t="shared" si="0"/>
        <v>0</v>
      </c>
      <c r="E26" s="24">
        <v>0</v>
      </c>
      <c r="F26" s="46">
        <f t="shared" si="1"/>
        <v>0</v>
      </c>
      <c r="G26" s="33">
        <f t="shared" si="2"/>
        <v>0</v>
      </c>
      <c r="H26" s="33" t="str">
        <f t="shared" si="3"/>
        <v>-</v>
      </c>
      <c r="I26" s="47">
        <f t="shared" si="4"/>
        <v>0</v>
      </c>
      <c r="J26" s="1"/>
      <c r="K26" s="1"/>
      <c r="L26" s="1"/>
    </row>
    <row r="27" spans="1:12" x14ac:dyDescent="0.25">
      <c r="A27" s="19" t="s">
        <v>18</v>
      </c>
      <c r="B27" s="12" t="s">
        <v>40</v>
      </c>
      <c r="C27" s="24">
        <v>549.16</v>
      </c>
      <c r="D27" s="46">
        <f t="shared" si="0"/>
        <v>1.1089658459587089E-3</v>
      </c>
      <c r="E27" s="24">
        <v>3864.96</v>
      </c>
      <c r="F27" s="46">
        <f t="shared" si="1"/>
        <v>7.659163645951924E-3</v>
      </c>
      <c r="G27" s="33">
        <f t="shared" si="2"/>
        <v>3315.8</v>
      </c>
      <c r="H27" s="33">
        <f t="shared" si="3"/>
        <v>603.79488673610615</v>
      </c>
      <c r="I27" s="47">
        <f t="shared" si="4"/>
        <v>6.5501977999932147E-3</v>
      </c>
      <c r="J27" s="1"/>
      <c r="K27" s="1"/>
      <c r="L27" s="1"/>
    </row>
    <row r="28" spans="1:12" x14ac:dyDescent="0.25">
      <c r="A28" s="20" t="s">
        <v>30</v>
      </c>
      <c r="B28" s="7" t="s">
        <v>22</v>
      </c>
      <c r="C28" s="26">
        <f>SUM(C10:C27)</f>
        <v>44109055.197000004</v>
      </c>
      <c r="D28" s="34">
        <f>SUM(D10:D27)</f>
        <v>89.073194899447344</v>
      </c>
      <c r="E28" s="26">
        <f>SUM(E10:E27)</f>
        <v>45652729.549999997</v>
      </c>
      <c r="F28" s="34">
        <f>SUM(F10:F27)</f>
        <v>90.469688304105361</v>
      </c>
      <c r="G28" s="34">
        <f>E28-C28</f>
        <v>1543674.3529999927</v>
      </c>
      <c r="H28" s="34">
        <f>(E28-C28)/C28*100</f>
        <v>3.4996767582203456</v>
      </c>
      <c r="I28" s="48">
        <f>F28-D28</f>
        <v>1.3964934046580169</v>
      </c>
      <c r="J28" s="1"/>
      <c r="K28" s="1"/>
      <c r="L28" s="1"/>
    </row>
    <row r="29" spans="1:12" x14ac:dyDescent="0.25">
      <c r="A29" s="21" t="s">
        <v>27</v>
      </c>
      <c r="B29" s="5" t="s">
        <v>23</v>
      </c>
      <c r="C29" s="24">
        <v>4911354.3099999996</v>
      </c>
      <c r="D29" s="46">
        <f t="shared" si="0"/>
        <v>9.9179186160537913</v>
      </c>
      <c r="E29" s="24">
        <v>4268318.5999999996</v>
      </c>
      <c r="F29" s="46">
        <f t="shared" si="1"/>
        <v>8.4584965046107623</v>
      </c>
      <c r="G29" s="33">
        <f t="shared" si="2"/>
        <v>-643035.71</v>
      </c>
      <c r="H29" s="33">
        <f t="shared" si="3"/>
        <v>-13.09283894853027</v>
      </c>
      <c r="I29" s="47">
        <f>F29-D29</f>
        <v>-1.459422111443029</v>
      </c>
      <c r="J29" s="1"/>
      <c r="K29" s="1"/>
      <c r="L29" s="1"/>
    </row>
    <row r="30" spans="1:12" x14ac:dyDescent="0.25">
      <c r="A30" s="21" t="s">
        <v>24</v>
      </c>
      <c r="B30" s="6" t="s">
        <v>25</v>
      </c>
      <c r="C30" s="24">
        <v>2885.23</v>
      </c>
      <c r="D30" s="46">
        <f t="shared" si="0"/>
        <v>5.8263921766615297E-3</v>
      </c>
      <c r="E30" s="24">
        <v>2004.48</v>
      </c>
      <c r="F30" s="46">
        <f t="shared" si="1"/>
        <v>3.9722637090778981E-3</v>
      </c>
      <c r="G30" s="33">
        <f t="shared" si="2"/>
        <v>-880.75</v>
      </c>
      <c r="H30" s="33">
        <f t="shared" si="3"/>
        <v>-30.526162558964103</v>
      </c>
      <c r="I30" s="47">
        <f t="shared" ref="I30:I32" si="5">F30-D30</f>
        <v>-1.8541284675836316E-3</v>
      </c>
      <c r="J30" s="1"/>
      <c r="K30" s="1"/>
      <c r="L30" s="1"/>
    </row>
    <row r="31" spans="1:12" x14ac:dyDescent="0.25">
      <c r="A31" s="21" t="s">
        <v>26</v>
      </c>
      <c r="B31" s="14" t="s">
        <v>28</v>
      </c>
      <c r="C31" s="24">
        <v>440900.47</v>
      </c>
      <c r="D31" s="46">
        <f t="shared" si="0"/>
        <v>0.89034810018417643</v>
      </c>
      <c r="E31" s="24">
        <v>476839.87</v>
      </c>
      <c r="F31" s="46">
        <f t="shared" si="1"/>
        <v>0.94495016694724954</v>
      </c>
      <c r="G31" s="33">
        <f t="shared" si="2"/>
        <v>35939.400000000023</v>
      </c>
      <c r="H31" s="33">
        <f t="shared" si="3"/>
        <v>8.1513635038765155</v>
      </c>
      <c r="I31" s="47">
        <f t="shared" si="5"/>
        <v>5.4602066763073109E-2</v>
      </c>
      <c r="J31" s="1"/>
      <c r="K31" s="1"/>
      <c r="L31" s="1"/>
    </row>
    <row r="32" spans="1:12" ht="18" customHeight="1" x14ac:dyDescent="0.25">
      <c r="A32" s="19" t="s">
        <v>21</v>
      </c>
      <c r="B32" s="14" t="s">
        <v>35</v>
      </c>
      <c r="C32" s="24">
        <v>55814.990000000005</v>
      </c>
      <c r="D32" s="46">
        <f t="shared" si="0"/>
        <v>0.11271199213804153</v>
      </c>
      <c r="E32" s="24">
        <v>62014.03</v>
      </c>
      <c r="F32" s="46">
        <f t="shared" si="1"/>
        <v>0.12289276062752835</v>
      </c>
      <c r="G32" s="33">
        <f t="shared" si="2"/>
        <v>6199.0399999999936</v>
      </c>
      <c r="H32" s="33">
        <f t="shared" si="3"/>
        <v>11.106407078098542</v>
      </c>
      <c r="I32" s="47">
        <f t="shared" si="5"/>
        <v>1.0180768489486819E-2</v>
      </c>
      <c r="J32" s="1"/>
      <c r="K32" s="1"/>
      <c r="L32" s="1"/>
    </row>
    <row r="33" spans="1:12" x14ac:dyDescent="0.25">
      <c r="A33" s="20" t="s">
        <v>19</v>
      </c>
      <c r="B33" s="8" t="s">
        <v>20</v>
      </c>
      <c r="C33" s="27">
        <f>SUM(C29:C32)</f>
        <v>5410955</v>
      </c>
      <c r="D33" s="35">
        <f>SUM(D29:D32)</f>
        <v>10.926805100552672</v>
      </c>
      <c r="E33" s="27">
        <f>SUM(E29:E32)</f>
        <v>4809176.9800000004</v>
      </c>
      <c r="F33" s="35">
        <f>SUM(F29:F32)</f>
        <v>9.5303116958946195</v>
      </c>
      <c r="G33" s="35">
        <f>E33-C33</f>
        <v>-601778.01999999955</v>
      </c>
      <c r="H33" s="35">
        <f>(E33-C33)/C33*100</f>
        <v>-11.121475229418829</v>
      </c>
      <c r="I33" s="49">
        <f>F33-D33</f>
        <v>-1.3964934046580524</v>
      </c>
      <c r="J33" s="1"/>
      <c r="K33" s="1"/>
      <c r="L33" s="1"/>
    </row>
    <row r="34" spans="1:12" x14ac:dyDescent="0.25">
      <c r="A34" s="15" t="s">
        <v>33</v>
      </c>
      <c r="B34" s="16" t="s">
        <v>34</v>
      </c>
      <c r="C34" s="29">
        <f>C28+C33</f>
        <v>49520010.197000004</v>
      </c>
      <c r="D34" s="30">
        <v>100.00000000000001</v>
      </c>
      <c r="E34" s="32">
        <f>E28+E33</f>
        <v>50461906.530000001</v>
      </c>
      <c r="F34" s="31">
        <f>F28+F33</f>
        <v>99.999999999999986</v>
      </c>
      <c r="G34" s="42">
        <f>G28+G33</f>
        <v>941896.33299999312</v>
      </c>
      <c r="H34" s="42">
        <f>(E34-C34)/C34*100</f>
        <v>1.9020519770754376</v>
      </c>
      <c r="I34" s="57">
        <f>F34-D34</f>
        <v>0</v>
      </c>
      <c r="J34" s="1"/>
      <c r="K34" s="1"/>
      <c r="L34" s="1"/>
    </row>
    <row r="37" spans="1:12" x14ac:dyDescent="0.25">
      <c r="B37" s="55" t="s">
        <v>67</v>
      </c>
    </row>
    <row r="38" spans="1:12" x14ac:dyDescent="0.25">
      <c r="C38" s="52"/>
    </row>
  </sheetData>
  <mergeCells count="4">
    <mergeCell ref="A7:A9"/>
    <mergeCell ref="C7:I7"/>
    <mergeCell ref="G8:H8"/>
    <mergeCell ref="B7:B9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Sjedište u FBiH</vt:lpstr>
      <vt:lpstr>RS</vt:lpstr>
      <vt:lpstr>Sjedište u RS-u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2018-10-10T08:24:41Z</cp:lastPrinted>
  <dcterms:created xsi:type="dcterms:W3CDTF">2018-01-08T12:56:16Z</dcterms:created>
  <dcterms:modified xsi:type="dcterms:W3CDTF">2018-10-16T11:35:15Z</dcterms:modified>
</cp:coreProperties>
</file>