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25" yWindow="4725" windowWidth="15075" windowHeight="3675"/>
  </bookViews>
  <sheets>
    <sheet name="BiH" sheetId="21" r:id="rId1"/>
    <sheet name="FBiH" sheetId="23" r:id="rId2"/>
    <sheet name="Sjedište u FBiH" sheetId="20" r:id="rId3"/>
    <sheet name="RS" sheetId="19" r:id="rId4"/>
    <sheet name="Sjedište u RS-u" sheetId="22" r:id="rId5"/>
  </sheets>
  <calcPr calcId="145621"/>
</workbook>
</file>

<file path=xl/calcChain.xml><?xml version="1.0" encoding="utf-8"?>
<calcChain xmlns="http://schemas.openxmlformats.org/spreadsheetml/2006/main">
  <c r="H34" i="22" l="1"/>
  <c r="I34" i="22"/>
  <c r="H34" i="19"/>
  <c r="I34" i="19"/>
  <c r="H34" i="20"/>
  <c r="I34" i="20"/>
  <c r="H34" i="23"/>
  <c r="I34" i="23"/>
  <c r="H34" i="21"/>
  <c r="I34" i="21"/>
  <c r="E11" i="21" l="1"/>
  <c r="E10" i="21" l="1"/>
  <c r="H10" i="20" l="1"/>
  <c r="E32" i="21" l="1"/>
  <c r="E31" i="21"/>
  <c r="E30" i="21"/>
  <c r="E29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C32" i="21"/>
  <c r="C31" i="21"/>
  <c r="C30" i="21"/>
  <c r="C29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10" i="21"/>
  <c r="E33" i="21" l="1"/>
  <c r="C33" i="21"/>
  <c r="E33" i="22" l="1"/>
  <c r="C33" i="22"/>
  <c r="H32" i="22"/>
  <c r="G32" i="22"/>
  <c r="H31" i="22"/>
  <c r="G31" i="22"/>
  <c r="H30" i="22"/>
  <c r="G30" i="22"/>
  <c r="H29" i="22"/>
  <c r="G29" i="22"/>
  <c r="E28" i="22"/>
  <c r="C28" i="22"/>
  <c r="C34" i="22" s="1"/>
  <c r="D10" i="22" s="1"/>
  <c r="H27" i="22"/>
  <c r="G27" i="22"/>
  <c r="H26" i="22"/>
  <c r="G26" i="22"/>
  <c r="H25" i="22"/>
  <c r="G25" i="22"/>
  <c r="H24" i="22"/>
  <c r="G24" i="22"/>
  <c r="H23" i="22"/>
  <c r="G23" i="22"/>
  <c r="H22" i="22"/>
  <c r="G22" i="22"/>
  <c r="H21" i="22"/>
  <c r="G21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H14" i="22"/>
  <c r="G14" i="22"/>
  <c r="H13" i="22"/>
  <c r="G13" i="22"/>
  <c r="H12" i="22"/>
  <c r="G12" i="22"/>
  <c r="H11" i="22"/>
  <c r="G11" i="22"/>
  <c r="H10" i="22"/>
  <c r="G10" i="22"/>
  <c r="E33" i="23"/>
  <c r="C33" i="23"/>
  <c r="H32" i="23"/>
  <c r="G32" i="23"/>
  <c r="H31" i="23"/>
  <c r="G31" i="23"/>
  <c r="H30" i="23"/>
  <c r="G30" i="23"/>
  <c r="H29" i="23"/>
  <c r="G29" i="23"/>
  <c r="E28" i="23"/>
  <c r="C28" i="23"/>
  <c r="C34" i="23" s="1"/>
  <c r="H27" i="23"/>
  <c r="G27" i="23"/>
  <c r="H26" i="23"/>
  <c r="G26" i="23"/>
  <c r="H25" i="23"/>
  <c r="G25" i="23"/>
  <c r="H24" i="23"/>
  <c r="G24" i="23"/>
  <c r="H23" i="23"/>
  <c r="G23" i="23"/>
  <c r="H22" i="23"/>
  <c r="G22" i="23"/>
  <c r="H21" i="23"/>
  <c r="G21" i="23"/>
  <c r="H20" i="23"/>
  <c r="G20" i="23"/>
  <c r="H19" i="23"/>
  <c r="G19" i="23"/>
  <c r="H18" i="23"/>
  <c r="G18" i="23"/>
  <c r="H17" i="23"/>
  <c r="G17" i="23"/>
  <c r="H16" i="23"/>
  <c r="G16" i="23"/>
  <c r="H15" i="23"/>
  <c r="G15" i="23"/>
  <c r="H14" i="23"/>
  <c r="G14" i="23"/>
  <c r="H13" i="23"/>
  <c r="G13" i="23"/>
  <c r="H12" i="23"/>
  <c r="G12" i="23"/>
  <c r="H11" i="23"/>
  <c r="G11" i="23"/>
  <c r="H10" i="23"/>
  <c r="G10" i="23"/>
  <c r="H33" i="23" l="1"/>
  <c r="G28" i="23"/>
  <c r="H33" i="22"/>
  <c r="G28" i="22"/>
  <c r="D32" i="22"/>
  <c r="D30" i="22"/>
  <c r="D26" i="22"/>
  <c r="D24" i="22"/>
  <c r="D22" i="22"/>
  <c r="D20" i="22"/>
  <c r="D18" i="22"/>
  <c r="D16" i="22"/>
  <c r="D14" i="22"/>
  <c r="D12" i="22"/>
  <c r="D13" i="22"/>
  <c r="D31" i="22"/>
  <c r="D29" i="22"/>
  <c r="D27" i="22"/>
  <c r="D25" i="22"/>
  <c r="D23" i="22"/>
  <c r="D21" i="22"/>
  <c r="D19" i="22"/>
  <c r="D17" i="22"/>
  <c r="D15" i="22"/>
  <c r="D11" i="22"/>
  <c r="H28" i="22"/>
  <c r="G33" i="22"/>
  <c r="E34" i="22"/>
  <c r="D32" i="23"/>
  <c r="D30" i="23"/>
  <c r="D26" i="23"/>
  <c r="D24" i="23"/>
  <c r="D22" i="23"/>
  <c r="D20" i="23"/>
  <c r="D14" i="23"/>
  <c r="D10" i="23"/>
  <c r="D31" i="23"/>
  <c r="D29" i="23"/>
  <c r="D27" i="23"/>
  <c r="D25" i="23"/>
  <c r="D23" i="23"/>
  <c r="D21" i="23"/>
  <c r="D19" i="23"/>
  <c r="D17" i="23"/>
  <c r="D15" i="23"/>
  <c r="D13" i="23"/>
  <c r="D11" i="23"/>
  <c r="D18" i="23"/>
  <c r="D16" i="23"/>
  <c r="D12" i="23"/>
  <c r="H28" i="23"/>
  <c r="G33" i="23"/>
  <c r="G34" i="23" s="1"/>
  <c r="E34" i="23"/>
  <c r="G34" i="22" l="1"/>
  <c r="F31" i="22"/>
  <c r="I31" i="22" s="1"/>
  <c r="F29" i="22"/>
  <c r="F27" i="22"/>
  <c r="I27" i="22" s="1"/>
  <c r="F25" i="22"/>
  <c r="I25" i="22" s="1"/>
  <c r="F23" i="22"/>
  <c r="I23" i="22" s="1"/>
  <c r="F21" i="22"/>
  <c r="I21" i="22" s="1"/>
  <c r="F19" i="22"/>
  <c r="I19" i="22" s="1"/>
  <c r="F17" i="22"/>
  <c r="I17" i="22" s="1"/>
  <c r="F15" i="22"/>
  <c r="I15" i="22" s="1"/>
  <c r="F13" i="22"/>
  <c r="I13" i="22" s="1"/>
  <c r="F11" i="22"/>
  <c r="I11" i="22" s="1"/>
  <c r="F16" i="22"/>
  <c r="I16" i="22" s="1"/>
  <c r="F14" i="22"/>
  <c r="I14" i="22" s="1"/>
  <c r="F10" i="22"/>
  <c r="F32" i="22"/>
  <c r="I32" i="22" s="1"/>
  <c r="F30" i="22"/>
  <c r="I30" i="22" s="1"/>
  <c r="F26" i="22"/>
  <c r="I26" i="22" s="1"/>
  <c r="F24" i="22"/>
  <c r="I24" i="22" s="1"/>
  <c r="F22" i="22"/>
  <c r="I22" i="22" s="1"/>
  <c r="F20" i="22"/>
  <c r="I20" i="22" s="1"/>
  <c r="F18" i="22"/>
  <c r="I18" i="22" s="1"/>
  <c r="F12" i="22"/>
  <c r="I12" i="22" s="1"/>
  <c r="D28" i="22"/>
  <c r="D33" i="22"/>
  <c r="F31" i="23"/>
  <c r="I31" i="23" s="1"/>
  <c r="F29" i="23"/>
  <c r="F27" i="23"/>
  <c r="I27" i="23" s="1"/>
  <c r="F25" i="23"/>
  <c r="I25" i="23" s="1"/>
  <c r="F23" i="23"/>
  <c r="I23" i="23" s="1"/>
  <c r="F21" i="23"/>
  <c r="I21" i="23" s="1"/>
  <c r="F19" i="23"/>
  <c r="I19" i="23" s="1"/>
  <c r="F15" i="23"/>
  <c r="I15" i="23" s="1"/>
  <c r="F13" i="23"/>
  <c r="I13" i="23" s="1"/>
  <c r="F32" i="23"/>
  <c r="I32" i="23" s="1"/>
  <c r="F30" i="23"/>
  <c r="I30" i="23" s="1"/>
  <c r="F26" i="23"/>
  <c r="I26" i="23" s="1"/>
  <c r="F24" i="23"/>
  <c r="I24" i="23" s="1"/>
  <c r="F22" i="23"/>
  <c r="I22" i="23" s="1"/>
  <c r="F20" i="23"/>
  <c r="I20" i="23" s="1"/>
  <c r="F18" i="23"/>
  <c r="I18" i="23" s="1"/>
  <c r="F16" i="23"/>
  <c r="I16" i="23" s="1"/>
  <c r="F14" i="23"/>
  <c r="I14" i="23" s="1"/>
  <c r="F12" i="23"/>
  <c r="I12" i="23" s="1"/>
  <c r="F10" i="23"/>
  <c r="F17" i="23"/>
  <c r="I17" i="23" s="1"/>
  <c r="F11" i="23"/>
  <c r="I11" i="23" s="1"/>
  <c r="D33" i="23"/>
  <c r="D28" i="23"/>
  <c r="H32" i="21"/>
  <c r="H30" i="21"/>
  <c r="H31" i="21"/>
  <c r="H29" i="21"/>
  <c r="H30" i="20"/>
  <c r="H31" i="20"/>
  <c r="H32" i="20"/>
  <c r="H29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12" i="20"/>
  <c r="H11" i="20"/>
  <c r="G30" i="20"/>
  <c r="G31" i="20"/>
  <c r="G32" i="20"/>
  <c r="G29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12" i="20"/>
  <c r="G11" i="20"/>
  <c r="G10" i="20"/>
  <c r="E33" i="20"/>
  <c r="E28" i="20"/>
  <c r="H33" i="21" l="1"/>
  <c r="H10" i="21"/>
  <c r="H27" i="21"/>
  <c r="H25" i="21"/>
  <c r="H23" i="21"/>
  <c r="H21" i="21"/>
  <c r="I10" i="22"/>
  <c r="F28" i="22"/>
  <c r="F33" i="22"/>
  <c r="I33" i="22" s="1"/>
  <c r="I29" i="22"/>
  <c r="F28" i="23"/>
  <c r="I10" i="23"/>
  <c r="F33" i="23"/>
  <c r="I33" i="23" s="1"/>
  <c r="I29" i="23"/>
  <c r="H19" i="21"/>
  <c r="H17" i="21"/>
  <c r="H15" i="21"/>
  <c r="H13" i="21"/>
  <c r="H11" i="21"/>
  <c r="C28" i="21"/>
  <c r="G26" i="21"/>
  <c r="G24" i="21"/>
  <c r="G22" i="21"/>
  <c r="G20" i="21"/>
  <c r="G18" i="21"/>
  <c r="G16" i="21"/>
  <c r="G14" i="21"/>
  <c r="G12" i="21"/>
  <c r="E28" i="21"/>
  <c r="G11" i="21"/>
  <c r="G27" i="21"/>
  <c r="G25" i="21"/>
  <c r="G23" i="21"/>
  <c r="G21" i="21"/>
  <c r="G19" i="21"/>
  <c r="G17" i="21"/>
  <c r="G15" i="21"/>
  <c r="G13" i="21"/>
  <c r="G33" i="21"/>
  <c r="H26" i="21"/>
  <c r="H24" i="21"/>
  <c r="H22" i="21"/>
  <c r="H20" i="21"/>
  <c r="H18" i="21"/>
  <c r="H16" i="21"/>
  <c r="H14" i="21"/>
  <c r="H12" i="21"/>
  <c r="G10" i="21"/>
  <c r="E34" i="20"/>
  <c r="E34" i="21" l="1"/>
  <c r="F12" i="21" s="1"/>
  <c r="C34" i="21"/>
  <c r="D22" i="21" s="1"/>
  <c r="F34" i="22"/>
  <c r="I28" i="22"/>
  <c r="F34" i="23"/>
  <c r="I28" i="23"/>
  <c r="F10" i="20"/>
  <c r="F31" i="20"/>
  <c r="F17" i="20"/>
  <c r="F25" i="20"/>
  <c r="F14" i="20"/>
  <c r="F30" i="20"/>
  <c r="F32" i="20"/>
  <c r="F16" i="20"/>
  <c r="F18" i="20"/>
  <c r="F20" i="20"/>
  <c r="F22" i="20"/>
  <c r="F24" i="20"/>
  <c r="F26" i="20"/>
  <c r="F15" i="20"/>
  <c r="F13" i="20"/>
  <c r="F11" i="20"/>
  <c r="F29" i="20"/>
  <c r="F19" i="20"/>
  <c r="F21" i="20"/>
  <c r="F23" i="20"/>
  <c r="F27" i="20"/>
  <c r="F12" i="20"/>
  <c r="H28" i="21"/>
  <c r="G28" i="21"/>
  <c r="G34" i="21" s="1"/>
  <c r="C28" i="20"/>
  <c r="C33" i="20"/>
  <c r="F18" i="21" l="1"/>
  <c r="F19" i="21"/>
  <c r="F21" i="21"/>
  <c r="D32" i="21"/>
  <c r="D23" i="21"/>
  <c r="D26" i="21"/>
  <c r="D10" i="21"/>
  <c r="D31" i="21"/>
  <c r="D16" i="21"/>
  <c r="D15" i="21"/>
  <c r="D29" i="21"/>
  <c r="F11" i="21"/>
  <c r="F24" i="21"/>
  <c r="F27" i="21"/>
  <c r="F29" i="21"/>
  <c r="F32" i="21"/>
  <c r="F13" i="21"/>
  <c r="F16" i="21"/>
  <c r="F23" i="21"/>
  <c r="F15" i="21"/>
  <c r="F31" i="21"/>
  <c r="F30" i="21"/>
  <c r="F25" i="21"/>
  <c r="F17" i="21"/>
  <c r="F10" i="21"/>
  <c r="F20" i="21"/>
  <c r="F26" i="21"/>
  <c r="F22" i="21"/>
  <c r="F14" i="21"/>
  <c r="D20" i="21"/>
  <c r="D27" i="21"/>
  <c r="D19" i="21"/>
  <c r="D11" i="21"/>
  <c r="D17" i="21"/>
  <c r="D14" i="21"/>
  <c r="D18" i="21"/>
  <c r="D12" i="21"/>
  <c r="D21" i="21"/>
  <c r="D25" i="21"/>
  <c r="D30" i="21"/>
  <c r="D13" i="21"/>
  <c r="D24" i="21"/>
  <c r="F33" i="20"/>
  <c r="H33" i="20"/>
  <c r="G33" i="20"/>
  <c r="H28" i="20"/>
  <c r="G28" i="20"/>
  <c r="F28" i="20"/>
  <c r="F34" i="20" s="1"/>
  <c r="C34" i="20"/>
  <c r="G34" i="20" s="1"/>
  <c r="D33" i="21" l="1"/>
  <c r="D28" i="21"/>
  <c r="F28" i="21"/>
  <c r="F33" i="21"/>
  <c r="D31" i="20"/>
  <c r="I31" i="20" s="1"/>
  <c r="D29" i="20"/>
  <c r="I29" i="20" s="1"/>
  <c r="D14" i="20"/>
  <c r="I14" i="20" s="1"/>
  <c r="D18" i="20"/>
  <c r="I18" i="20" s="1"/>
  <c r="D26" i="20"/>
  <c r="I26" i="20" s="1"/>
  <c r="D10" i="20"/>
  <c r="D30" i="20"/>
  <c r="I30" i="20" s="1"/>
  <c r="D32" i="20"/>
  <c r="I32" i="20" s="1"/>
  <c r="D13" i="20"/>
  <c r="I13" i="20" s="1"/>
  <c r="D15" i="20"/>
  <c r="I15" i="20" s="1"/>
  <c r="D17" i="20"/>
  <c r="I17" i="20" s="1"/>
  <c r="D19" i="20"/>
  <c r="I19" i="20" s="1"/>
  <c r="D21" i="20"/>
  <c r="I21" i="20" s="1"/>
  <c r="D23" i="20"/>
  <c r="I23" i="20" s="1"/>
  <c r="D25" i="20"/>
  <c r="I25" i="20" s="1"/>
  <c r="D27" i="20"/>
  <c r="I27" i="20" s="1"/>
  <c r="D11" i="20"/>
  <c r="I11" i="20" s="1"/>
  <c r="D16" i="20"/>
  <c r="I16" i="20" s="1"/>
  <c r="D20" i="20"/>
  <c r="I20" i="20" s="1"/>
  <c r="D22" i="20"/>
  <c r="I22" i="20" s="1"/>
  <c r="D24" i="20"/>
  <c r="I24" i="20" s="1"/>
  <c r="D12" i="20"/>
  <c r="I12" i="20" s="1"/>
  <c r="H30" i="19"/>
  <c r="H31" i="19"/>
  <c r="H32" i="19"/>
  <c r="H29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11" i="19"/>
  <c r="H12" i="19"/>
  <c r="H10" i="19"/>
  <c r="I33" i="21" l="1"/>
  <c r="I28" i="21"/>
  <c r="F34" i="21"/>
  <c r="D28" i="20"/>
  <c r="I28" i="20" s="1"/>
  <c r="I10" i="20"/>
  <c r="D33" i="20"/>
  <c r="I33" i="20" s="1"/>
  <c r="G32" i="21" l="1"/>
  <c r="G31" i="21"/>
  <c r="G30" i="21"/>
  <c r="G29" i="21"/>
  <c r="I10" i="21"/>
  <c r="I12" i="21" l="1"/>
  <c r="I14" i="21"/>
  <c r="I16" i="21"/>
  <c r="I18" i="21"/>
  <c r="I20" i="21"/>
  <c r="I22" i="21"/>
  <c r="I24" i="21"/>
  <c r="I26" i="21"/>
  <c r="I29" i="21"/>
  <c r="I31" i="21"/>
  <c r="I11" i="21"/>
  <c r="I13" i="21"/>
  <c r="I15" i="21"/>
  <c r="I17" i="21"/>
  <c r="I19" i="21"/>
  <c r="I21" i="21"/>
  <c r="I23" i="21"/>
  <c r="I25" i="21"/>
  <c r="I27" i="21"/>
  <c r="I30" i="21"/>
  <c r="I32" i="21"/>
  <c r="G29" i="19" l="1"/>
  <c r="G30" i="19"/>
  <c r="G31" i="19"/>
  <c r="G32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10" i="19"/>
  <c r="E33" i="19"/>
  <c r="E28" i="19"/>
  <c r="C33" i="19"/>
  <c r="C28" i="19"/>
  <c r="C34" i="19" l="1"/>
  <c r="D24" i="19" s="1"/>
  <c r="E34" i="19"/>
  <c r="F24" i="19" s="1"/>
  <c r="D26" i="19"/>
  <c r="D22" i="19"/>
  <c r="D20" i="19"/>
  <c r="D18" i="19"/>
  <c r="D16" i="19"/>
  <c r="D14" i="19"/>
  <c r="D12" i="19"/>
  <c r="D10" i="19"/>
  <c r="D29" i="19"/>
  <c r="D27" i="19"/>
  <c r="D25" i="19"/>
  <c r="D23" i="19"/>
  <c r="D21" i="19"/>
  <c r="D19" i="19"/>
  <c r="D17" i="19"/>
  <c r="D15" i="19"/>
  <c r="D13" i="19"/>
  <c r="D11" i="19"/>
  <c r="D32" i="19"/>
  <c r="D30" i="19"/>
  <c r="D31" i="19"/>
  <c r="F29" i="19"/>
  <c r="F19" i="19"/>
  <c r="F15" i="19"/>
  <c r="F11" i="19"/>
  <c r="H33" i="19"/>
  <c r="G33" i="19"/>
  <c r="H28" i="19"/>
  <c r="G28" i="19"/>
  <c r="F13" i="19" l="1"/>
  <c r="I13" i="19" s="1"/>
  <c r="F17" i="19"/>
  <c r="I17" i="19" s="1"/>
  <c r="F21" i="19"/>
  <c r="I21" i="19" s="1"/>
  <c r="F25" i="19"/>
  <c r="I25" i="19" s="1"/>
  <c r="F23" i="19"/>
  <c r="I23" i="19" s="1"/>
  <c r="F27" i="19"/>
  <c r="F32" i="19"/>
  <c r="I32" i="19" s="1"/>
  <c r="F16" i="19"/>
  <c r="I16" i="19" s="1"/>
  <c r="F30" i="19"/>
  <c r="I30" i="19" s="1"/>
  <c r="F12" i="19"/>
  <c r="I12" i="19" s="1"/>
  <c r="F20" i="19"/>
  <c r="I20" i="19" s="1"/>
  <c r="F10" i="19"/>
  <c r="I10" i="19" s="1"/>
  <c r="F14" i="19"/>
  <c r="I14" i="19" s="1"/>
  <c r="F18" i="19"/>
  <c r="I18" i="19" s="1"/>
  <c r="F31" i="19"/>
  <c r="F33" i="19" s="1"/>
  <c r="G34" i="19"/>
  <c r="F22" i="19"/>
  <c r="I22" i="19" s="1"/>
  <c r="F26" i="19"/>
  <c r="I26" i="19" s="1"/>
  <c r="I24" i="19"/>
  <c r="I31" i="19"/>
  <c r="D28" i="19"/>
  <c r="I11" i="19"/>
  <c r="I15" i="19"/>
  <c r="I19" i="19"/>
  <c r="I27" i="19"/>
  <c r="I29" i="19"/>
  <c r="D33" i="19"/>
  <c r="D34" i="19" s="1"/>
  <c r="F28" i="19" l="1"/>
  <c r="F34" i="19" s="1"/>
  <c r="I33" i="19"/>
  <c r="I28" i="19" l="1"/>
</calcChain>
</file>

<file path=xl/sharedStrings.xml><?xml version="1.0" encoding="utf-8"?>
<sst xmlns="http://schemas.openxmlformats.org/spreadsheetml/2006/main" count="339" uniqueCount="70">
  <si>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</si>
  <si>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</si>
  <si>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</si>
  <si>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</si>
  <si>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</si>
  <si>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</si>
  <si>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</si>
  <si>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</si>
  <si>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</si>
  <si>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</si>
  <si>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</si>
  <si>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</si>
  <si>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</si>
  <si>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</si>
  <si>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</si>
  <si>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</si>
  <si>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</si>
  <si>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</si>
  <si>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</si>
  <si>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</si>
  <si>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</si>
  <si>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</si>
  <si>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</si>
  <si>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</si>
  <si>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</si>
  <si>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</si>
  <si>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</si>
  <si>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</si>
  <si>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</si>
  <si>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</si>
  <si>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</si>
  <si>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Premija</t>
  </si>
  <si>
    <t>Promjena iznosa premije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</si>
  <si>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</si>
  <si>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</si>
  <si>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</si>
  <si>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</si>
  <si>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</si>
  <si>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</si>
  <si>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</si>
  <si>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</si>
  <si>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</si>
  <si>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</si>
  <si>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</si>
  <si>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</si>
  <si>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</si>
  <si>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</si>
  <si>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</si>
  <si>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</si>
  <si>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</si>
  <si>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</si>
  <si>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 xml:space="preserve">Udio </t>
  </si>
  <si>
    <t>(%)</t>
  </si>
  <si>
    <t>PREMIJA PO VRSTAMA OSIGURANJA U BOSNI  I HERCEGOVINI</t>
  </si>
  <si>
    <t>I-II-2017</t>
  </si>
  <si>
    <t>I-II-2018</t>
  </si>
  <si>
    <t xml:space="preserve"> Apsolutno
(KM)</t>
  </si>
  <si>
    <t>Relativno
(%)</t>
  </si>
  <si>
    <t>Promjena udjela</t>
  </si>
  <si>
    <t>PREMIJA PO VRSTAMA OSIGURANJA U FEDERACIJI BOSNE I HERCEGOVINE*</t>
  </si>
  <si>
    <t>PREMIJA PO VRSTAMA OSIGURANJA U REPUBLICI SRPSKOJ*</t>
  </si>
  <si>
    <t>*Društva iz Federacije Bosne i Hercegovine i podružnice društava iz Republike Srpske</t>
  </si>
  <si>
    <t>PREMIJA PO VRSTAMA OSIGURANJA DRUŠTAVA SA SJEDIŠTEM U REPUBLICI SRPSKOJ*</t>
  </si>
  <si>
    <t>*Društva iz Republike Srpske i podružnice društava iz Federacije Bosne i Hercegovine</t>
  </si>
  <si>
    <t>*Društva iz Republike Srpske i podružnice društava u Federaciji Bosne i Hercegovine</t>
  </si>
  <si>
    <t>*Društva iz Federacije Bosne i Hercegovine i podružnice društava u Republici Srpskoj</t>
  </si>
  <si>
    <t>PREMIJA PO VRSTAMA OSIGURANJA DRUŠTAVA SA SJEDIŠTEM U FEDERACIJI BOSNE I HERCEGOVINE*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</si>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</sst>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+#,##0.00_ ;\-#,##0.00\ 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</cellStyleXfs>
  <cellXfs count="70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4" fillId="0" borderId="0" xfId="0" applyFont="1" applyBorder="1" applyAlignment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 wrapText="1"/>
    </xf>
    <xf numFmtId="4" fontId="10" fillId="3" borderId="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right" vertical="center"/>
    </xf>
    <xf numFmtId="3" fontId="11" fillId="4" borderId="6" xfId="0" applyNumberFormat="1" applyFont="1" applyFill="1" applyBorder="1" applyAlignment="1">
      <alignment horizontal="right" vertical="center"/>
    </xf>
    <xf numFmtId="1" fontId="11" fillId="2" borderId="6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164" fontId="10" fillId="0" borderId="0" xfId="0" applyNumberFormat="1" applyFont="1" applyBorder="1" applyAlignment="1">
      <alignment horizontal="right" vertical="center" wrapText="1"/>
    </xf>
    <xf numFmtId="164" fontId="10" fillId="3" borderId="2" xfId="0" applyNumberFormat="1" applyFont="1" applyFill="1" applyBorder="1" applyAlignment="1">
      <alignment horizontal="right" vertical="center"/>
    </xf>
    <xf numFmtId="164" fontId="10" fillId="3" borderId="0" xfId="0" applyNumberFormat="1" applyFont="1" applyFill="1" applyBorder="1" applyAlignment="1">
      <alignment horizontal="right" vertical="center"/>
    </xf>
    <xf numFmtId="164" fontId="10" fillId="2" borderId="6" xfId="0" applyNumberFormat="1" applyFont="1" applyFill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10" fillId="3" borderId="4" xfId="0" applyNumberFormat="1" applyFont="1" applyFill="1" applyBorder="1" applyAlignment="1">
      <alignment horizontal="right" vertical="center"/>
    </xf>
    <xf numFmtId="164" fontId="10" fillId="3" borderId="1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3" fontId="11" fillId="2" borderId="6" xfId="0" applyNumberFormat="1" applyFont="1" applyFill="1" applyBorder="1" applyAlignment="1">
      <alignment horizontal="right" vertical="center"/>
    </xf>
    <xf numFmtId="164" fontId="11" fillId="2" borderId="6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 applyFill="1" applyBorder="1" applyAlignment="1">
      <alignment horizontal="right"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165" fontId="10" fillId="0" borderId="1" xfId="0" applyNumberFormat="1" applyFont="1" applyBorder="1" applyAlignment="1">
      <alignment horizontal="right" vertical="center" wrapText="1"/>
    </xf>
    <xf numFmtId="165" fontId="10" fillId="3" borderId="4" xfId="0" applyNumberFormat="1" applyFont="1" applyFill="1" applyBorder="1" applyAlignment="1">
      <alignment horizontal="right" vertical="center"/>
    </xf>
    <xf numFmtId="165" fontId="10" fillId="3" borderId="1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0" fillId="0" borderId="0" xfId="0" applyNumberFormat="1"/>
    <xf numFmtId="164" fontId="9" fillId="3" borderId="1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164" fontId="11" fillId="2" borderId="17" xfId="0" applyNumberFormat="1" applyFont="1" applyFill="1" applyBorder="1" applyAlignment="1">
      <alignment horizontal="right" vertical="center"/>
    </xf>
    <xf numFmtId="164" fontId="10" fillId="2" borderId="17" xfId="0" applyNumberFormat="1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</cellXfs>
  <cellStyles count="10">
    <cellStyle name="Normal" xfId="0" builtinId="0"/>
    <cellStyle name="Normal 2" xfId="9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tabSelected="1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8.7109375" customWidth="1"/>
    <col min="2" max="2" width="48.28515625" customWidth="1"/>
    <col min="3" max="3" width="16.28515625" customWidth="1"/>
    <col min="4" max="4" width="11.28515625" customWidth="1"/>
    <col min="5" max="5" width="16" customWidth="1"/>
    <col min="6" max="6" width="10.85546875" customWidth="1"/>
    <col min="7" max="7" width="16.85546875" customWidth="1"/>
    <col min="8" max="8" width="14.85546875" customWidth="1"/>
    <col min="9" max="9" width="13.140625" customWidth="1"/>
  </cols>
  <sheetData>
    <row r="1" spans="1:9" x14ac:dyDescent="0.25">
      <c r="C1" s="45"/>
    </row>
    <row r="3" spans="1:9" s="54" customFormat="1" ht="12.75" x14ac:dyDescent="0.25">
      <c r="D3" s="55" t="s">
        <v>53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21.75" customHeight="1" x14ac:dyDescent="0.2">
      <c r="A7" s="61" t="s">
        <v>0</v>
      </c>
      <c r="B7" s="67" t="s">
        <v>29</v>
      </c>
      <c r="C7" s="64" t="s">
        <v>31</v>
      </c>
      <c r="D7" s="64"/>
      <c r="E7" s="64"/>
      <c r="F7" s="64"/>
      <c r="G7" s="64"/>
      <c r="H7" s="64"/>
      <c r="I7" s="65"/>
    </row>
    <row r="8" spans="1:9" s="1" customFormat="1" ht="27" customHeight="1" x14ac:dyDescent="0.2">
      <c r="A8" s="62"/>
      <c r="B8" s="68"/>
      <c r="C8" s="17" t="s">
        <v>31</v>
      </c>
      <c r="D8" s="17" t="s">
        <v>51</v>
      </c>
      <c r="E8" s="17" t="s">
        <v>31</v>
      </c>
      <c r="F8" s="28" t="s">
        <v>51</v>
      </c>
      <c r="G8" s="66" t="s">
        <v>32</v>
      </c>
      <c r="H8" s="66"/>
      <c r="I8" s="10" t="s">
        <v>58</v>
      </c>
    </row>
    <row r="9" spans="1:9" s="1" customFormat="1" ht="30.75" customHeight="1" thickBot="1" x14ac:dyDescent="0.25">
      <c r="A9" s="63"/>
      <c r="B9" s="69"/>
      <c r="C9" s="11" t="s">
        <v>54</v>
      </c>
      <c r="D9" s="53" t="s">
        <v>52</v>
      </c>
      <c r="E9" s="11" t="s">
        <v>55</v>
      </c>
      <c r="F9" s="11" t="s">
        <v>52</v>
      </c>
      <c r="G9" s="11" t="s">
        <v>56</v>
      </c>
      <c r="H9" s="11" t="s">
        <v>57</v>
      </c>
      <c r="I9" s="9" t="s">
        <v>52</v>
      </c>
    </row>
    <row r="10" spans="1:9" s="1" customFormat="1" ht="14.25" x14ac:dyDescent="0.2">
      <c r="A10" s="18" t="s">
        <v>1</v>
      </c>
      <c r="B10" s="12" t="s">
        <v>36</v>
      </c>
      <c r="C10" s="37">
        <f>FBiH!C10+RS!C10</f>
        <v>8561114.2369999997</v>
      </c>
      <c r="D10" s="47">
        <f>C10/C$34*100</f>
        <v>8.6429246164808617</v>
      </c>
      <c r="E10" s="25">
        <f>FBiH!E10+RS!E10</f>
        <v>8340499.7923000008</v>
      </c>
      <c r="F10" s="47">
        <f>E10/E$34*100</f>
        <v>8.0494514871535188</v>
      </c>
      <c r="G10" s="33">
        <f>E10-C10</f>
        <v>-220614.44469999894</v>
      </c>
      <c r="H10" s="33">
        <f>IFERROR((E10-C10)/C10*100,"-")</f>
        <v>-2.5769361159384205</v>
      </c>
      <c r="I10" s="38">
        <f>F10-D10</f>
        <v>-0.59347312932734297</v>
      </c>
    </row>
    <row r="11" spans="1:9" s="1" customFormat="1" ht="14.25" x14ac:dyDescent="0.2">
      <c r="A11" s="22" t="s">
        <v>2</v>
      </c>
      <c r="B11" s="12" t="s">
        <v>37</v>
      </c>
      <c r="C11" s="37">
        <f>FBiH!C11+RS!C11</f>
        <v>1251863.79</v>
      </c>
      <c r="D11" s="47">
        <f t="shared" ref="D11:D32" si="0">C11/C$34*100</f>
        <v>1.2638266547490327</v>
      </c>
      <c r="E11" s="25">
        <f>FBiH!E11+RS!E11</f>
        <v>1389497.0099999998</v>
      </c>
      <c r="F11" s="47">
        <f t="shared" ref="F11:F27" si="1">E11/E$34*100</f>
        <v>1.3410094181484948</v>
      </c>
      <c r="G11" s="33">
        <f t="shared" ref="G11:G27" si="2">E11-C11</f>
        <v>137633.21999999974</v>
      </c>
      <c r="H11" s="33">
        <f t="shared" ref="H11:H31" si="3">IFERROR((E11-C11)/C11*100,"-")</f>
        <v>10.994264799367649</v>
      </c>
      <c r="I11" s="38">
        <f t="shared" ref="I11:I33" si="4">F11-D11</f>
        <v>7.7182763399462173E-2</v>
      </c>
    </row>
    <row r="12" spans="1:9" s="1" customFormat="1" ht="15.75" customHeight="1" x14ac:dyDescent="0.2">
      <c r="A12" s="22" t="s">
        <v>3</v>
      </c>
      <c r="B12" s="12" t="s">
        <v>38</v>
      </c>
      <c r="C12" s="37">
        <f>FBiH!C12+RS!C12</f>
        <v>8730178.6300000008</v>
      </c>
      <c r="D12" s="47">
        <f t="shared" si="0"/>
        <v>8.8136045961632874</v>
      </c>
      <c r="E12" s="25">
        <f>FBiH!E12+RS!E12</f>
        <v>9486286.7050000019</v>
      </c>
      <c r="F12" s="47">
        <f t="shared" si="1"/>
        <v>9.1552552636740518</v>
      </c>
      <c r="G12" s="33">
        <f t="shared" si="2"/>
        <v>756108.07500000112</v>
      </c>
      <c r="H12" s="33">
        <f t="shared" si="3"/>
        <v>8.6608545717695247</v>
      </c>
      <c r="I12" s="38">
        <f t="shared" si="4"/>
        <v>0.34165066751076445</v>
      </c>
    </row>
    <row r="13" spans="1:9" s="1" customFormat="1" ht="14.25" x14ac:dyDescent="0.2">
      <c r="A13" s="19" t="s">
        <v>4</v>
      </c>
      <c r="B13" s="12" t="s">
        <v>39</v>
      </c>
      <c r="C13" s="37">
        <f>FBiH!C13+RS!C13</f>
        <v>0</v>
      </c>
      <c r="D13" s="47">
        <f t="shared" si="0"/>
        <v>0</v>
      </c>
      <c r="E13" s="25">
        <f>FBiH!E13+RS!E13</f>
        <v>0</v>
      </c>
      <c r="F13" s="47">
        <f t="shared" si="1"/>
        <v>0</v>
      </c>
      <c r="G13" s="33">
        <f t="shared" si="2"/>
        <v>0</v>
      </c>
      <c r="H13" s="33" t="str">
        <f t="shared" si="3"/>
        <v>-</v>
      </c>
      <c r="I13" s="38">
        <f t="shared" si="4"/>
        <v>0</v>
      </c>
    </row>
    <row r="14" spans="1:9" s="1" customFormat="1" ht="17.25" customHeight="1" x14ac:dyDescent="0.2">
      <c r="A14" s="19" t="s">
        <v>5</v>
      </c>
      <c r="B14" s="12" t="s">
        <v>41</v>
      </c>
      <c r="C14" s="37">
        <f>FBiH!C14+RS!C14</f>
        <v>0</v>
      </c>
      <c r="D14" s="47">
        <f t="shared" si="0"/>
        <v>0</v>
      </c>
      <c r="E14" s="25">
        <f>FBiH!E14+RS!E14</f>
        <v>0</v>
      </c>
      <c r="F14" s="47">
        <f t="shared" si="1"/>
        <v>0</v>
      </c>
      <c r="G14" s="33">
        <f t="shared" si="2"/>
        <v>0</v>
      </c>
      <c r="H14" s="33" t="str">
        <f t="shared" si="3"/>
        <v>-</v>
      </c>
      <c r="I14" s="38">
        <f t="shared" si="4"/>
        <v>0</v>
      </c>
    </row>
    <row r="15" spans="1:9" s="1" customFormat="1" ht="14.25" x14ac:dyDescent="0.2">
      <c r="A15" s="19" t="s">
        <v>6</v>
      </c>
      <c r="B15" s="12" t="s">
        <v>42</v>
      </c>
      <c r="C15" s="37">
        <f>FBiH!C15+RS!C15</f>
        <v>0</v>
      </c>
      <c r="D15" s="47">
        <f t="shared" si="0"/>
        <v>0</v>
      </c>
      <c r="E15" s="25">
        <f>FBiH!E15+RS!E15</f>
        <v>0</v>
      </c>
      <c r="F15" s="47">
        <f t="shared" si="1"/>
        <v>0</v>
      </c>
      <c r="G15" s="33">
        <f t="shared" si="2"/>
        <v>0</v>
      </c>
      <c r="H15" s="33" t="str">
        <f t="shared" si="3"/>
        <v>-</v>
      </c>
      <c r="I15" s="38">
        <f t="shared" si="4"/>
        <v>0</v>
      </c>
    </row>
    <row r="16" spans="1:9" s="1" customFormat="1" ht="14.25" x14ac:dyDescent="0.2">
      <c r="A16" s="19" t="s">
        <v>7</v>
      </c>
      <c r="B16" s="12" t="s">
        <v>67</v>
      </c>
      <c r="C16" s="37">
        <f>FBiH!C16+RS!C16</f>
        <v>1485537.1798999999</v>
      </c>
      <c r="D16" s="47">
        <f t="shared" si="0"/>
        <v>1.4997330377119773</v>
      </c>
      <c r="E16" s="25">
        <f>FBiH!E16+RS!E16</f>
        <v>1550226.57</v>
      </c>
      <c r="F16" s="47">
        <f t="shared" si="1"/>
        <v>1.4961301936403859</v>
      </c>
      <c r="G16" s="33">
        <f t="shared" si="2"/>
        <v>64689.390100000193</v>
      </c>
      <c r="H16" s="33">
        <f t="shared" si="3"/>
        <v>4.3546126596679873</v>
      </c>
      <c r="I16" s="38">
        <f t="shared" si="4"/>
        <v>-3.6028440715913934E-3</v>
      </c>
    </row>
    <row r="17" spans="1:9" s="1" customFormat="1" ht="14.25" x14ac:dyDescent="0.2">
      <c r="A17" s="19" t="s">
        <v>8</v>
      </c>
      <c r="B17" s="12" t="s">
        <v>43</v>
      </c>
      <c r="C17" s="37">
        <f>FBiH!C17+RS!C17</f>
        <v>7126901.919999999</v>
      </c>
      <c r="D17" s="47">
        <f t="shared" si="0"/>
        <v>7.1950069042879319</v>
      </c>
      <c r="E17" s="25">
        <f>FBiH!E17+RS!E17</f>
        <v>6651349.3200000003</v>
      </c>
      <c r="F17" s="47">
        <f t="shared" si="1"/>
        <v>6.4192452501323398</v>
      </c>
      <c r="G17" s="33">
        <f t="shared" si="2"/>
        <v>-475552.5999999987</v>
      </c>
      <c r="H17" s="33">
        <f t="shared" si="3"/>
        <v>-6.6726412870292284</v>
      </c>
      <c r="I17" s="38">
        <f t="shared" si="4"/>
        <v>-0.77576165415559206</v>
      </c>
    </row>
    <row r="18" spans="1:9" s="1" customFormat="1" ht="14.25" x14ac:dyDescent="0.2">
      <c r="A18" s="19" t="s">
        <v>9</v>
      </c>
      <c r="B18" s="12" t="s">
        <v>44</v>
      </c>
      <c r="C18" s="37">
        <f>FBiH!C18+RS!C18</f>
        <v>5961746.9100000001</v>
      </c>
      <c r="D18" s="47">
        <f t="shared" si="0"/>
        <v>6.0187176224065739</v>
      </c>
      <c r="E18" s="25">
        <f>FBiH!E18+RS!E18</f>
        <v>5051857.6899999995</v>
      </c>
      <c r="F18" s="47">
        <f t="shared" si="1"/>
        <v>4.8755691395376939</v>
      </c>
      <c r="G18" s="33">
        <f t="shared" si="2"/>
        <v>-909889.22000000067</v>
      </c>
      <c r="H18" s="33">
        <f t="shared" si="3"/>
        <v>-15.262124235327537</v>
      </c>
      <c r="I18" s="38">
        <f t="shared" si="4"/>
        <v>-1.14314848286888</v>
      </c>
    </row>
    <row r="19" spans="1:9" s="1" customFormat="1" ht="14.25" x14ac:dyDescent="0.2">
      <c r="A19" s="19" t="s">
        <v>10</v>
      </c>
      <c r="B19" s="12" t="s">
        <v>46</v>
      </c>
      <c r="C19" s="37">
        <f>FBiH!C19+RS!C19</f>
        <v>42645481.493699998</v>
      </c>
      <c r="D19" s="47">
        <f t="shared" si="0"/>
        <v>43.053003567061118</v>
      </c>
      <c r="E19" s="25">
        <f>FBiH!E19+RS!E19</f>
        <v>46300922.780000009</v>
      </c>
      <c r="F19" s="47">
        <f t="shared" si="1"/>
        <v>44.685215635653805</v>
      </c>
      <c r="G19" s="33">
        <f t="shared" si="2"/>
        <v>3655441.286300011</v>
      </c>
      <c r="H19" s="33">
        <f t="shared" si="3"/>
        <v>8.571696597774439</v>
      </c>
      <c r="I19" s="38">
        <f t="shared" si="4"/>
        <v>1.6322120685926862</v>
      </c>
    </row>
    <row r="20" spans="1:9" s="1" customFormat="1" ht="14.25" x14ac:dyDescent="0.2">
      <c r="A20" s="19" t="s">
        <v>11</v>
      </c>
      <c r="B20" s="12" t="s">
        <v>47</v>
      </c>
      <c r="C20" s="37">
        <f>FBiH!C20+RS!C20</f>
        <v>11025.6</v>
      </c>
      <c r="D20" s="47">
        <f t="shared" si="0"/>
        <v>1.1130961112471296E-2</v>
      </c>
      <c r="E20" s="25">
        <f>FBiH!E20+RS!E20</f>
        <v>2744.49</v>
      </c>
      <c r="F20" s="47">
        <f t="shared" si="1"/>
        <v>2.6487188612333628E-3</v>
      </c>
      <c r="G20" s="33">
        <f t="shared" si="2"/>
        <v>-8281.11</v>
      </c>
      <c r="H20" s="33">
        <f t="shared" si="3"/>
        <v>-75.108021332172399</v>
      </c>
      <c r="I20" s="38">
        <f t="shared" si="4"/>
        <v>-8.4822422512379342E-3</v>
      </c>
    </row>
    <row r="21" spans="1:9" s="1" customFormat="1" ht="14.25" x14ac:dyDescent="0.2">
      <c r="A21" s="19" t="s">
        <v>12</v>
      </c>
      <c r="B21" s="12" t="s">
        <v>48</v>
      </c>
      <c r="C21" s="37">
        <f>FBiH!C21+RS!C21</f>
        <v>1023</v>
      </c>
      <c r="D21" s="47">
        <f t="shared" si="0"/>
        <v>1.0327758324316261E-3</v>
      </c>
      <c r="E21" s="25">
        <f>FBiH!E21+RS!E21</f>
        <v>858</v>
      </c>
      <c r="F21" s="47">
        <f t="shared" si="1"/>
        <v>8.2805941465927211E-4</v>
      </c>
      <c r="G21" s="33">
        <f t="shared" si="2"/>
        <v>-165</v>
      </c>
      <c r="H21" s="33">
        <f t="shared" si="3"/>
        <v>-16.129032258064516</v>
      </c>
      <c r="I21" s="38">
        <f t="shared" si="4"/>
        <v>-2.0471641777235401E-4</v>
      </c>
    </row>
    <row r="22" spans="1:9" s="1" customFormat="1" ht="14.25" x14ac:dyDescent="0.2">
      <c r="A22" s="19" t="s">
        <v>13</v>
      </c>
      <c r="B22" s="12" t="s">
        <v>49</v>
      </c>
      <c r="C22" s="37">
        <f>FBiH!C22+RS!C22</f>
        <v>1472792.26</v>
      </c>
      <c r="D22" s="47">
        <f t="shared" si="0"/>
        <v>1.4868663268038671</v>
      </c>
      <c r="E22" s="25">
        <f>FBiH!E22+RS!E22</f>
        <v>1895078.03</v>
      </c>
      <c r="F22" s="47">
        <f t="shared" si="1"/>
        <v>1.8289477905075131</v>
      </c>
      <c r="G22" s="33">
        <f t="shared" si="2"/>
        <v>422285.77</v>
      </c>
      <c r="H22" s="33">
        <f t="shared" si="3"/>
        <v>28.672459889217507</v>
      </c>
      <c r="I22" s="38">
        <f t="shared" si="4"/>
        <v>0.342081463703646</v>
      </c>
    </row>
    <row r="23" spans="1:9" s="1" customFormat="1" ht="14.25" x14ac:dyDescent="0.2">
      <c r="A23" s="19" t="s">
        <v>14</v>
      </c>
      <c r="B23" s="12" t="s">
        <v>45</v>
      </c>
      <c r="C23" s="37">
        <f>FBiH!C23+RS!C23</f>
        <v>1316983.1599999997</v>
      </c>
      <c r="D23" s="47">
        <f t="shared" si="0"/>
        <v>1.3295683082770606</v>
      </c>
      <c r="E23" s="25">
        <f>FBiH!E23+RS!E23</f>
        <v>1492282.4800000002</v>
      </c>
      <c r="F23" s="47">
        <f t="shared" si="1"/>
        <v>1.4402081082693321</v>
      </c>
      <c r="G23" s="33">
        <f t="shared" si="2"/>
        <v>175299.32000000053</v>
      </c>
      <c r="H23" s="33">
        <f t="shared" si="3"/>
        <v>13.310672856287741</v>
      </c>
      <c r="I23" s="38">
        <f t="shared" si="4"/>
        <v>0.11063979999227147</v>
      </c>
    </row>
    <row r="24" spans="1:9" s="1" customFormat="1" ht="14.25" x14ac:dyDescent="0.2">
      <c r="A24" s="19" t="s">
        <v>15</v>
      </c>
      <c r="B24" s="12" t="s">
        <v>68</v>
      </c>
      <c r="C24" s="37">
        <f>FBiH!C24+RS!C24</f>
        <v>97935.060000000012</v>
      </c>
      <c r="D24" s="47">
        <f t="shared" si="0"/>
        <v>9.887093168694161E-2</v>
      </c>
      <c r="E24" s="25">
        <f>FBiH!E24+RS!E24</f>
        <v>114358.76000000001</v>
      </c>
      <c r="F24" s="47">
        <f t="shared" si="1"/>
        <v>0.11036812105683004</v>
      </c>
      <c r="G24" s="33">
        <f t="shared" si="2"/>
        <v>16423.699999999997</v>
      </c>
      <c r="H24" s="33">
        <f t="shared" si="3"/>
        <v>16.769990236387251</v>
      </c>
      <c r="I24" s="38">
        <f t="shared" si="4"/>
        <v>1.149718936988843E-2</v>
      </c>
    </row>
    <row r="25" spans="1:9" s="1" customFormat="1" ht="14.25" x14ac:dyDescent="0.2">
      <c r="A25" s="19" t="s">
        <v>16</v>
      </c>
      <c r="B25" s="12" t="s">
        <v>69</v>
      </c>
      <c r="C25" s="37">
        <f>FBiH!C25+RS!C25</f>
        <v>371390.31000000006</v>
      </c>
      <c r="D25" s="47">
        <f t="shared" si="0"/>
        <v>0.37493933193283457</v>
      </c>
      <c r="E25" s="25">
        <f>FBiH!E25+RS!E25</f>
        <v>315372.81</v>
      </c>
      <c r="F25" s="47">
        <f t="shared" si="1"/>
        <v>0.30436762756182961</v>
      </c>
      <c r="G25" s="33">
        <f t="shared" si="2"/>
        <v>-56017.500000000058</v>
      </c>
      <c r="H25" s="33">
        <f t="shared" si="3"/>
        <v>-15.083188357822271</v>
      </c>
      <c r="I25" s="38">
        <f t="shared" si="4"/>
        <v>-7.0571704371004962E-2</v>
      </c>
    </row>
    <row r="26" spans="1:9" s="1" customFormat="1" ht="14.25" x14ac:dyDescent="0.2">
      <c r="A26" s="19" t="s">
        <v>17</v>
      </c>
      <c r="B26" s="12" t="s">
        <v>50</v>
      </c>
      <c r="C26" s="37">
        <f>FBiH!C26+RS!C26</f>
        <v>408</v>
      </c>
      <c r="D26" s="47">
        <f t="shared" si="0"/>
        <v>4.1189886572053118E-4</v>
      </c>
      <c r="E26" s="25">
        <f>FBiH!E26+RS!E26</f>
        <v>316</v>
      </c>
      <c r="F26" s="47">
        <f t="shared" si="1"/>
        <v>3.0497293127311183E-4</v>
      </c>
      <c r="G26" s="33">
        <f t="shared" si="2"/>
        <v>-92</v>
      </c>
      <c r="H26" s="33">
        <f t="shared" si="3"/>
        <v>-22.549019607843139</v>
      </c>
      <c r="I26" s="38">
        <f t="shared" si="4"/>
        <v>-1.0692593444741936E-4</v>
      </c>
    </row>
    <row r="27" spans="1:9" s="1" customFormat="1" ht="14.25" x14ac:dyDescent="0.2">
      <c r="A27" s="19" t="s">
        <v>18</v>
      </c>
      <c r="B27" s="12" t="s">
        <v>40</v>
      </c>
      <c r="C27" s="37">
        <f>FBiH!C27+RS!C27</f>
        <v>58624.72</v>
      </c>
      <c r="D27" s="47">
        <f t="shared" si="0"/>
        <v>5.9184940370548382E-2</v>
      </c>
      <c r="E27" s="25">
        <f>FBiH!E27+RS!E27</f>
        <v>226395.07</v>
      </c>
      <c r="F27" s="47">
        <f t="shared" si="1"/>
        <v>0.21849483583443463</v>
      </c>
      <c r="G27" s="33">
        <f t="shared" si="2"/>
        <v>167770.35</v>
      </c>
      <c r="H27" s="33">
        <f t="shared" si="3"/>
        <v>286.17680391479905</v>
      </c>
      <c r="I27" s="38">
        <f t="shared" si="4"/>
        <v>0.15930989546388624</v>
      </c>
    </row>
    <row r="28" spans="1:9" s="1" customFormat="1" ht="14.25" x14ac:dyDescent="0.2">
      <c r="A28" s="20" t="s">
        <v>30</v>
      </c>
      <c r="B28" s="7" t="s">
        <v>22</v>
      </c>
      <c r="C28" s="26">
        <f>SUM(C10:C27)</f>
        <v>79093006.270599991</v>
      </c>
      <c r="D28" s="34">
        <f>SUM(D10:D27)</f>
        <v>79.848822473742644</v>
      </c>
      <c r="E28" s="26">
        <f>SUM(E10:E27)</f>
        <v>82818045.507300004</v>
      </c>
      <c r="F28" s="34">
        <f>SUM(F10:F27)</f>
        <v>79.928044622377413</v>
      </c>
      <c r="G28" s="34">
        <f>E28-C28</f>
        <v>3725039.2367000133</v>
      </c>
      <c r="H28" s="34">
        <f>(E28-C28)/C28*100</f>
        <v>4.7096948419884042</v>
      </c>
      <c r="I28" s="39">
        <f>F28-D28</f>
        <v>7.9222148634769951E-2</v>
      </c>
    </row>
    <row r="29" spans="1:9" s="1" customFormat="1" ht="15" customHeight="1" x14ac:dyDescent="0.2">
      <c r="A29" s="21" t="s">
        <v>27</v>
      </c>
      <c r="B29" s="5" t="s">
        <v>23</v>
      </c>
      <c r="C29" s="24">
        <f>FBiH!C29+RS!C29</f>
        <v>18473407.789905336</v>
      </c>
      <c r="D29" s="47">
        <f t="shared" si="0"/>
        <v>18.649940477095182</v>
      </c>
      <c r="E29" s="24">
        <f>FBiH!E29+RS!E29</f>
        <v>19057873.353999998</v>
      </c>
      <c r="F29" s="47">
        <f>E29/E$34*100</f>
        <v>18.392833862661746</v>
      </c>
      <c r="G29" s="33">
        <f>E29-C29</f>
        <v>584465.56409466267</v>
      </c>
      <c r="H29" s="33">
        <f t="shared" si="3"/>
        <v>3.1638210488377774</v>
      </c>
      <c r="I29" s="38">
        <f t="shared" si="4"/>
        <v>-0.25710661443343596</v>
      </c>
    </row>
    <row r="30" spans="1:9" s="1" customFormat="1" ht="14.25" x14ac:dyDescent="0.2">
      <c r="A30" s="21" t="s">
        <v>24</v>
      </c>
      <c r="B30" s="6" t="s">
        <v>25</v>
      </c>
      <c r="C30" s="24">
        <f>FBiH!C30+RS!C30</f>
        <v>41114.989999999991</v>
      </c>
      <c r="D30" s="47">
        <f t="shared" si="0"/>
        <v>4.1507886630173976E-2</v>
      </c>
      <c r="E30" s="24">
        <f>FBiH!E30+RS!E30</f>
        <v>11740.88</v>
      </c>
      <c r="F30" s="47">
        <f>E30/E$34*100</f>
        <v>1.1331172751031182E-2</v>
      </c>
      <c r="G30" s="33">
        <f t="shared" ref="G30:G32" si="5">E30-C30</f>
        <v>-29374.109999999993</v>
      </c>
      <c r="H30" s="33">
        <f t="shared" si="3"/>
        <v>-71.443797019043416</v>
      </c>
      <c r="I30" s="38">
        <f t="shared" si="4"/>
        <v>-3.0176713879142794E-2</v>
      </c>
    </row>
    <row r="31" spans="1:9" s="1" customFormat="1" ht="15" customHeight="1" x14ac:dyDescent="0.2">
      <c r="A31" s="21" t="s">
        <v>26</v>
      </c>
      <c r="B31" s="14" t="s">
        <v>28</v>
      </c>
      <c r="C31" s="24">
        <f>FBiH!C31+RS!C31</f>
        <v>1411125.254994682</v>
      </c>
      <c r="D31" s="47">
        <f t="shared" si="0"/>
        <v>1.4246100292203552</v>
      </c>
      <c r="E31" s="24">
        <f>FBiH!E31+RS!E31</f>
        <v>1688470.7460000082</v>
      </c>
      <c r="F31" s="47">
        <f>E31/E$34*100</f>
        <v>1.6295502303054443</v>
      </c>
      <c r="G31" s="33">
        <f t="shared" si="5"/>
        <v>277345.49100532616</v>
      </c>
      <c r="H31" s="33">
        <f t="shared" si="3"/>
        <v>19.654207875853754</v>
      </c>
      <c r="I31" s="38">
        <f t="shared" si="4"/>
        <v>0.20494020108508915</v>
      </c>
    </row>
    <row r="32" spans="1:9" s="1" customFormat="1" ht="16.5" customHeight="1" x14ac:dyDescent="0.2">
      <c r="A32" s="19" t="s">
        <v>21</v>
      </c>
      <c r="B32" s="14" t="s">
        <v>35</v>
      </c>
      <c r="C32" s="24">
        <f>FBiH!C32+RS!C32</f>
        <v>34786.71</v>
      </c>
      <c r="D32" s="47">
        <f t="shared" si="0"/>
        <v>3.5119133311639857E-2</v>
      </c>
      <c r="E32" s="24">
        <f>FBiH!E32+RS!E32</f>
        <v>39622.78</v>
      </c>
      <c r="F32" s="47">
        <f>E32/E$34*100</f>
        <v>3.8240111904397564E-2</v>
      </c>
      <c r="G32" s="33">
        <f t="shared" si="5"/>
        <v>4836.07</v>
      </c>
      <c r="H32" s="33">
        <f>IFERROR((E32-C32)/C32*100,"-")</f>
        <v>13.9020620231117</v>
      </c>
      <c r="I32" s="38">
        <f t="shared" si="4"/>
        <v>3.1209785927577074E-3</v>
      </c>
    </row>
    <row r="33" spans="1:9" s="1" customFormat="1" ht="14.25" x14ac:dyDescent="0.2">
      <c r="A33" s="20" t="s">
        <v>19</v>
      </c>
      <c r="B33" s="8" t="s">
        <v>20</v>
      </c>
      <c r="C33" s="27">
        <f>SUM(C29:C32)</f>
        <v>19960434.744900018</v>
      </c>
      <c r="D33" s="35">
        <f>SUM(D29:D32)</f>
        <v>20.151177526257349</v>
      </c>
      <c r="E33" s="27">
        <f>SUM(E29:E32)</f>
        <v>20797707.760000005</v>
      </c>
      <c r="F33" s="35">
        <f>SUM(F29:F32)</f>
        <v>20.071955377622618</v>
      </c>
      <c r="G33" s="35">
        <f>E33-C33</f>
        <v>837273.01509998739</v>
      </c>
      <c r="H33" s="35">
        <f>(E33-C33)/C33*100</f>
        <v>4.1946632215208366</v>
      </c>
      <c r="I33" s="40">
        <f t="shared" si="4"/>
        <v>-7.9222148634730871E-2</v>
      </c>
    </row>
    <row r="34" spans="1:9" s="1" customFormat="1" ht="14.25" x14ac:dyDescent="0.2">
      <c r="A34" s="15" t="s">
        <v>33</v>
      </c>
      <c r="B34" s="16" t="s">
        <v>34</v>
      </c>
      <c r="C34" s="29">
        <f>C28+C33</f>
        <v>99053441.015500009</v>
      </c>
      <c r="D34" s="30">
        <v>100.00000000000001</v>
      </c>
      <c r="E34" s="32">
        <f>E28+E33</f>
        <v>103615753.26730001</v>
      </c>
      <c r="F34" s="42">
        <f>F28+F33</f>
        <v>100.00000000000003</v>
      </c>
      <c r="G34" s="43">
        <f>G28+G33</f>
        <v>4562312.2518000007</v>
      </c>
      <c r="H34" s="43">
        <f>(E34-C34)/C34*100</f>
        <v>4.6059099058316244</v>
      </c>
      <c r="I34" s="59">
        <f t="shared" ref="I34" si="6">F34-D34</f>
        <v>0</v>
      </c>
    </row>
    <row r="36" spans="1:9" x14ac:dyDescent="0.25">
      <c r="G36" s="52"/>
    </row>
  </sheetData>
  <mergeCells count="4">
    <mergeCell ref="A7:A9"/>
    <mergeCell ref="C7:I7"/>
    <mergeCell ref="G8:H8"/>
    <mergeCell ref="B7:B9"/>
  </mergeCells>
  <pageMargins left="0.39370078740157483" right="0.39370078740157483" top="0.78740157480314965" bottom="0.78740157480314965" header="0.31496062992125984" footer="0.31496062992125984"/>
  <pageSetup paperSize="9" scale="80" orientation="landscape" horizontalDpi="4294967293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28.02.2018.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7"/>
  <sheetViews>
    <sheetView showGridLines="0" showRuler="0" view="pageLayout" zoomScale="70" zoomScaleNormal="80" zoomScalePageLayoutView="70" workbookViewId="0">
      <selection activeCell="B34" sqref="B34"/>
    </sheetView>
  </sheetViews>
  <sheetFormatPr defaultRowHeight="15" x14ac:dyDescent="0.25"/>
  <cols>
    <col min="1" max="1" width="9" customWidth="1"/>
    <col min="2" max="2" width="51.85546875" customWidth="1"/>
    <col min="3" max="3" width="15.85546875" customWidth="1"/>
    <col min="4" max="4" width="11" customWidth="1"/>
    <col min="5" max="5" width="18.140625" customWidth="1"/>
    <col min="6" max="6" width="12.28515625" customWidth="1"/>
    <col min="7" max="7" width="16.5703125" customWidth="1"/>
    <col min="8" max="8" width="14.85546875" customWidth="1"/>
    <col min="9" max="9" width="13.42578125" customWidth="1"/>
  </cols>
  <sheetData>
    <row r="3" spans="1:12" x14ac:dyDescent="0.25">
      <c r="D3" s="4" t="s">
        <v>59</v>
      </c>
    </row>
    <row r="5" spans="1:12" x14ac:dyDescent="0.25">
      <c r="A5" s="1"/>
      <c r="B5" s="1"/>
      <c r="C5" s="3"/>
      <c r="D5" s="2"/>
      <c r="E5" s="3"/>
      <c r="F5" s="3"/>
      <c r="G5" s="1"/>
      <c r="H5" s="1"/>
      <c r="I5" s="1"/>
      <c r="J5" s="1"/>
      <c r="K5" s="1"/>
      <c r="L5" s="1"/>
    </row>
    <row r="6" spans="1:12" ht="15.75" thickBot="1" x14ac:dyDescent="0.3">
      <c r="A6" s="1"/>
      <c r="B6" s="1"/>
      <c r="C6" s="3"/>
      <c r="D6" s="2"/>
      <c r="E6" s="3"/>
      <c r="F6" s="3"/>
      <c r="G6" s="1"/>
      <c r="H6" s="1"/>
      <c r="I6" s="1"/>
      <c r="J6" s="1"/>
      <c r="K6" s="1"/>
      <c r="L6" s="1"/>
    </row>
    <row r="7" spans="1:12" x14ac:dyDescent="0.25">
      <c r="A7" s="61" t="s">
        <v>0</v>
      </c>
      <c r="B7" s="67" t="s">
        <v>29</v>
      </c>
      <c r="C7" s="64" t="s">
        <v>31</v>
      </c>
      <c r="D7" s="64"/>
      <c r="E7" s="64"/>
      <c r="F7" s="64"/>
      <c r="G7" s="64"/>
      <c r="H7" s="64"/>
      <c r="I7" s="65"/>
      <c r="J7" s="1"/>
      <c r="K7" s="1"/>
      <c r="L7" s="1"/>
    </row>
    <row r="8" spans="1:12" ht="28.5" customHeight="1" x14ac:dyDescent="0.25">
      <c r="A8" s="62"/>
      <c r="B8" s="68"/>
      <c r="C8" s="44" t="s">
        <v>31</v>
      </c>
      <c r="D8" s="44" t="s">
        <v>51</v>
      </c>
      <c r="E8" s="44" t="s">
        <v>31</v>
      </c>
      <c r="F8" s="44" t="s">
        <v>51</v>
      </c>
      <c r="G8" s="66" t="s">
        <v>32</v>
      </c>
      <c r="H8" s="66"/>
      <c r="I8" s="10" t="s">
        <v>58</v>
      </c>
      <c r="J8" s="1"/>
      <c r="K8" s="1"/>
      <c r="L8" s="1"/>
    </row>
    <row r="9" spans="1:12" ht="26.25" thickBot="1" x14ac:dyDescent="0.3">
      <c r="A9" s="63"/>
      <c r="B9" s="69"/>
      <c r="C9" s="11" t="s">
        <v>54</v>
      </c>
      <c r="D9" s="11" t="s">
        <v>52</v>
      </c>
      <c r="E9" s="11" t="s">
        <v>55</v>
      </c>
      <c r="F9" s="11" t="s">
        <v>52</v>
      </c>
      <c r="G9" s="11" t="s">
        <v>56</v>
      </c>
      <c r="H9" s="11" t="s">
        <v>57</v>
      </c>
      <c r="I9" s="9" t="s">
        <v>52</v>
      </c>
      <c r="J9" s="1"/>
      <c r="K9" s="1"/>
      <c r="L9" s="1"/>
    </row>
    <row r="10" spans="1:12" x14ac:dyDescent="0.25">
      <c r="A10" s="18" t="s">
        <v>1</v>
      </c>
      <c r="B10" s="12" t="s">
        <v>36</v>
      </c>
      <c r="C10" s="37">
        <v>6296096.4869999997</v>
      </c>
      <c r="D10" s="47">
        <f>C10/C$34*100</f>
        <v>8.9886515655407067</v>
      </c>
      <c r="E10" s="25">
        <v>5845531.8562000012</v>
      </c>
      <c r="F10" s="47">
        <f>E10/E$34*100</f>
        <v>8.048270647953041</v>
      </c>
      <c r="G10" s="33">
        <f>E10-C10</f>
        <v>-450564.63079999853</v>
      </c>
      <c r="H10" s="33">
        <f>IFERROR((E10-C10)/C10*100,"-")</f>
        <v>-7.1562535887166199</v>
      </c>
      <c r="I10" s="38">
        <f>F10-D10</f>
        <v>-0.94038091758766562</v>
      </c>
      <c r="J10" s="1"/>
      <c r="K10" s="1"/>
      <c r="L10" s="1"/>
    </row>
    <row r="11" spans="1:12" x14ac:dyDescent="0.25">
      <c r="A11" s="19" t="s">
        <v>2</v>
      </c>
      <c r="B11" s="12" t="s">
        <v>37</v>
      </c>
      <c r="C11" s="24">
        <v>1062098.56</v>
      </c>
      <c r="D11" s="47">
        <f t="shared" ref="D11:D32" si="0">C11/C$34*100</f>
        <v>1.5163099713949046</v>
      </c>
      <c r="E11" s="41">
        <v>1078885.1899999997</v>
      </c>
      <c r="F11" s="47">
        <f t="shared" ref="F11:F32" si="1">E11/E$34*100</f>
        <v>1.4854354096075169</v>
      </c>
      <c r="G11" s="33">
        <f t="shared" ref="G11:G32" si="2">E11-C11</f>
        <v>16786.629999999655</v>
      </c>
      <c r="H11" s="33">
        <f t="shared" ref="H11:H32" si="3">IFERROR((E11-C11)/C11*100,"-")</f>
        <v>1.5805152772262168</v>
      </c>
      <c r="I11" s="38">
        <f t="shared" ref="I11:I27" si="4">F11-D11</f>
        <v>-3.0874561787387789E-2</v>
      </c>
      <c r="J11" s="1"/>
      <c r="K11" s="1"/>
      <c r="L11" s="1"/>
    </row>
    <row r="12" spans="1:12" x14ac:dyDescent="0.25">
      <c r="A12" s="19" t="s">
        <v>3</v>
      </c>
      <c r="B12" s="12" t="s">
        <v>38</v>
      </c>
      <c r="C12" s="24">
        <v>6715694.2500000009</v>
      </c>
      <c r="D12" s="47">
        <f t="shared" si="0"/>
        <v>9.5876922722825526</v>
      </c>
      <c r="E12" s="41">
        <v>7074154.9050000021</v>
      </c>
      <c r="F12" s="47">
        <f t="shared" si="1"/>
        <v>9.7398687889447313</v>
      </c>
      <c r="G12" s="33">
        <f t="shared" si="2"/>
        <v>358460.65500000119</v>
      </c>
      <c r="H12" s="33">
        <f t="shared" si="3"/>
        <v>5.3376559690757386</v>
      </c>
      <c r="I12" s="38">
        <f t="shared" si="4"/>
        <v>0.15217651666217868</v>
      </c>
      <c r="J12" s="1"/>
      <c r="K12" s="1"/>
      <c r="L12" s="1"/>
    </row>
    <row r="13" spans="1:12" x14ac:dyDescent="0.25">
      <c r="A13" s="19" t="s">
        <v>4</v>
      </c>
      <c r="B13" s="12" t="s">
        <v>39</v>
      </c>
      <c r="C13" s="24">
        <v>0</v>
      </c>
      <c r="D13" s="47">
        <f t="shared" si="0"/>
        <v>0</v>
      </c>
      <c r="E13" s="24">
        <v>0</v>
      </c>
      <c r="F13" s="47">
        <f t="shared" si="1"/>
        <v>0</v>
      </c>
      <c r="G13" s="33">
        <f t="shared" si="2"/>
        <v>0</v>
      </c>
      <c r="H13" s="33" t="str">
        <f t="shared" si="3"/>
        <v>-</v>
      </c>
      <c r="I13" s="38">
        <f t="shared" si="4"/>
        <v>0</v>
      </c>
      <c r="J13" s="1"/>
      <c r="K13" s="1"/>
      <c r="L13" s="1"/>
    </row>
    <row r="14" spans="1:12" x14ac:dyDescent="0.25">
      <c r="A14" s="19" t="s">
        <v>5</v>
      </c>
      <c r="B14" s="12" t="s">
        <v>41</v>
      </c>
      <c r="C14" s="24">
        <v>0</v>
      </c>
      <c r="D14" s="47">
        <f t="shared" si="0"/>
        <v>0</v>
      </c>
      <c r="E14" s="24">
        <v>0</v>
      </c>
      <c r="F14" s="47">
        <f t="shared" si="1"/>
        <v>0</v>
      </c>
      <c r="G14" s="33">
        <f t="shared" si="2"/>
        <v>0</v>
      </c>
      <c r="H14" s="33" t="str">
        <f t="shared" si="3"/>
        <v>-</v>
      </c>
      <c r="I14" s="38">
        <f t="shared" si="4"/>
        <v>0</v>
      </c>
      <c r="J14" s="1"/>
      <c r="K14" s="1"/>
      <c r="L14" s="1"/>
    </row>
    <row r="15" spans="1:12" x14ac:dyDescent="0.25">
      <c r="A15" s="19" t="s">
        <v>6</v>
      </c>
      <c r="B15" s="12" t="s">
        <v>42</v>
      </c>
      <c r="C15" s="24">
        <v>0</v>
      </c>
      <c r="D15" s="47">
        <f t="shared" si="0"/>
        <v>0</v>
      </c>
      <c r="E15" s="24">
        <v>0</v>
      </c>
      <c r="F15" s="47">
        <f t="shared" si="1"/>
        <v>0</v>
      </c>
      <c r="G15" s="33">
        <f t="shared" si="2"/>
        <v>0</v>
      </c>
      <c r="H15" s="33" t="str">
        <f t="shared" si="3"/>
        <v>-</v>
      </c>
      <c r="I15" s="38">
        <f t="shared" si="4"/>
        <v>0</v>
      </c>
      <c r="J15" s="1"/>
      <c r="K15" s="1"/>
      <c r="L15" s="1"/>
    </row>
    <row r="16" spans="1:12" x14ac:dyDescent="0.25">
      <c r="A16" s="19" t="s">
        <v>7</v>
      </c>
      <c r="B16" s="12" t="s">
        <v>67</v>
      </c>
      <c r="C16" s="24">
        <v>1279046.72</v>
      </c>
      <c r="D16" s="47">
        <f t="shared" si="0"/>
        <v>1.8260370256183631</v>
      </c>
      <c r="E16" s="24">
        <v>1247232.71</v>
      </c>
      <c r="F16" s="47">
        <f t="shared" si="1"/>
        <v>1.7172203758351192</v>
      </c>
      <c r="G16" s="33">
        <f t="shared" si="2"/>
        <v>-31814.010000000009</v>
      </c>
      <c r="H16" s="33">
        <f t="shared" si="3"/>
        <v>-2.4873219642829003</v>
      </c>
      <c r="I16" s="38">
        <f t="shared" si="4"/>
        <v>-0.1088166497832439</v>
      </c>
      <c r="J16" s="1"/>
      <c r="K16" s="1"/>
      <c r="L16" s="1"/>
    </row>
    <row r="17" spans="1:12" x14ac:dyDescent="0.25">
      <c r="A17" s="19" t="s">
        <v>8</v>
      </c>
      <c r="B17" s="12" t="s">
        <v>43</v>
      </c>
      <c r="C17" s="24">
        <v>5275689.6599999992</v>
      </c>
      <c r="D17" s="47">
        <f t="shared" si="0"/>
        <v>7.5318629915504198</v>
      </c>
      <c r="E17" s="24">
        <v>4875054.9600000009</v>
      </c>
      <c r="F17" s="47">
        <f t="shared" si="1"/>
        <v>6.7120944179118442</v>
      </c>
      <c r="G17" s="33">
        <f t="shared" si="2"/>
        <v>-400634.69999999832</v>
      </c>
      <c r="H17" s="33">
        <f t="shared" si="3"/>
        <v>-7.5939777701025415</v>
      </c>
      <c r="I17" s="38">
        <f t="shared" si="4"/>
        <v>-0.81976857363857558</v>
      </c>
      <c r="J17" s="1"/>
      <c r="K17" s="1"/>
      <c r="L17" s="1"/>
    </row>
    <row r="18" spans="1:12" x14ac:dyDescent="0.25">
      <c r="A18" s="19" t="s">
        <v>9</v>
      </c>
      <c r="B18" s="12" t="s">
        <v>44</v>
      </c>
      <c r="C18" s="24">
        <v>4456641.84</v>
      </c>
      <c r="D18" s="47">
        <f t="shared" si="0"/>
        <v>6.3625455446693531</v>
      </c>
      <c r="E18" s="24">
        <v>3588616.08</v>
      </c>
      <c r="F18" s="47">
        <f t="shared" si="1"/>
        <v>4.9408940322175736</v>
      </c>
      <c r="G18" s="33">
        <f t="shared" si="2"/>
        <v>-868025.75999999978</v>
      </c>
      <c r="H18" s="33">
        <f t="shared" si="3"/>
        <v>-19.4771263018973</v>
      </c>
      <c r="I18" s="38">
        <f t="shared" si="4"/>
        <v>-1.4216515124517795</v>
      </c>
      <c r="J18" s="1"/>
      <c r="K18" s="1"/>
      <c r="L18" s="1"/>
    </row>
    <row r="19" spans="1:12" x14ac:dyDescent="0.25">
      <c r="A19" s="19" t="s">
        <v>10</v>
      </c>
      <c r="B19" s="12" t="s">
        <v>46</v>
      </c>
      <c r="C19" s="24">
        <v>26633562.409699999</v>
      </c>
      <c r="D19" s="47">
        <f t="shared" si="0"/>
        <v>38.023529808379195</v>
      </c>
      <c r="E19" s="24">
        <v>29677481.090000011</v>
      </c>
      <c r="F19" s="47">
        <f t="shared" si="1"/>
        <v>40.860678863377032</v>
      </c>
      <c r="G19" s="33">
        <f t="shared" si="2"/>
        <v>3043918.6803000122</v>
      </c>
      <c r="H19" s="33">
        <f t="shared" si="3"/>
        <v>11.428882976583751</v>
      </c>
      <c r="I19" s="38">
        <f t="shared" si="4"/>
        <v>2.8371490549978375</v>
      </c>
      <c r="J19" s="1"/>
      <c r="K19" s="1"/>
      <c r="L19" s="1"/>
    </row>
    <row r="20" spans="1:12" x14ac:dyDescent="0.25">
      <c r="A20" s="19" t="s">
        <v>11</v>
      </c>
      <c r="B20" s="12" t="s">
        <v>47</v>
      </c>
      <c r="C20" s="24">
        <v>9630.5</v>
      </c>
      <c r="D20" s="47">
        <f t="shared" si="0"/>
        <v>1.3749028319479719E-2</v>
      </c>
      <c r="E20" s="24">
        <v>0</v>
      </c>
      <c r="F20" s="47">
        <f t="shared" si="1"/>
        <v>0</v>
      </c>
      <c r="G20" s="33">
        <f t="shared" si="2"/>
        <v>-9630.5</v>
      </c>
      <c r="H20" s="33">
        <f t="shared" si="3"/>
        <v>-100</v>
      </c>
      <c r="I20" s="38">
        <f t="shared" si="4"/>
        <v>-1.3749028319479719E-2</v>
      </c>
      <c r="J20" s="1"/>
      <c r="K20" s="1"/>
      <c r="L20" s="1"/>
    </row>
    <row r="21" spans="1:12" x14ac:dyDescent="0.25">
      <c r="A21" s="19" t="s">
        <v>12</v>
      </c>
      <c r="B21" s="12" t="s">
        <v>48</v>
      </c>
      <c r="C21" s="24">
        <v>1023</v>
      </c>
      <c r="D21" s="47">
        <f t="shared" si="0"/>
        <v>1.4604907295392505E-3</v>
      </c>
      <c r="E21" s="24">
        <v>858</v>
      </c>
      <c r="F21" s="47">
        <f t="shared" si="1"/>
        <v>1.1813152995855376E-3</v>
      </c>
      <c r="G21" s="33">
        <f t="shared" si="2"/>
        <v>-165</v>
      </c>
      <c r="H21" s="33">
        <f t="shared" si="3"/>
        <v>-16.129032258064516</v>
      </c>
      <c r="I21" s="38">
        <f t="shared" si="4"/>
        <v>-2.7917542995371282E-4</v>
      </c>
      <c r="J21" s="1"/>
      <c r="K21" s="1"/>
      <c r="L21" s="1"/>
    </row>
    <row r="22" spans="1:12" x14ac:dyDescent="0.25">
      <c r="A22" s="19" t="s">
        <v>13</v>
      </c>
      <c r="B22" s="12" t="s">
        <v>49</v>
      </c>
      <c r="C22" s="24">
        <v>1178651.3</v>
      </c>
      <c r="D22" s="47">
        <f t="shared" si="0"/>
        <v>1.682707035199791</v>
      </c>
      <c r="E22" s="24">
        <v>1511488.34</v>
      </c>
      <c r="F22" s="47">
        <f t="shared" si="1"/>
        <v>2.0810539640875843</v>
      </c>
      <c r="G22" s="33">
        <f t="shared" si="2"/>
        <v>332837.04000000004</v>
      </c>
      <c r="H22" s="33">
        <f t="shared" si="3"/>
        <v>28.238804810209771</v>
      </c>
      <c r="I22" s="38">
        <f t="shared" si="4"/>
        <v>0.39834692888779322</v>
      </c>
      <c r="J22" s="1"/>
      <c r="K22" s="1"/>
      <c r="L22" s="1"/>
    </row>
    <row r="23" spans="1:12" x14ac:dyDescent="0.25">
      <c r="A23" s="19" t="s">
        <v>14</v>
      </c>
      <c r="B23" s="12" t="s">
        <v>45</v>
      </c>
      <c r="C23" s="24">
        <v>1316983.1599999997</v>
      </c>
      <c r="D23" s="47">
        <f t="shared" si="0"/>
        <v>1.8801971614264976</v>
      </c>
      <c r="E23" s="24">
        <v>1453047.4300000002</v>
      </c>
      <c r="F23" s="47">
        <f t="shared" si="1"/>
        <v>2.0005910956671866</v>
      </c>
      <c r="G23" s="33">
        <f t="shared" si="2"/>
        <v>136064.27000000048</v>
      </c>
      <c r="H23" s="33">
        <f t="shared" si="3"/>
        <v>10.331511756004573</v>
      </c>
      <c r="I23" s="38">
        <f t="shared" si="4"/>
        <v>0.120393934240689</v>
      </c>
      <c r="J23" s="1"/>
      <c r="K23" s="1"/>
      <c r="L23" s="1"/>
    </row>
    <row r="24" spans="1:12" x14ac:dyDescent="0.25">
      <c r="A24" s="19" t="s">
        <v>15</v>
      </c>
      <c r="B24" s="12" t="s">
        <v>68</v>
      </c>
      <c r="C24" s="24">
        <v>94474.700000000012</v>
      </c>
      <c r="D24" s="47">
        <f t="shared" si="0"/>
        <v>0.13487724684848665</v>
      </c>
      <c r="E24" s="24">
        <v>109150.76000000001</v>
      </c>
      <c r="F24" s="47">
        <f t="shared" si="1"/>
        <v>0.15028142511583814</v>
      </c>
      <c r="G24" s="33">
        <f t="shared" si="2"/>
        <v>14676.059999999998</v>
      </c>
      <c r="H24" s="33">
        <f t="shared" si="3"/>
        <v>15.534381162364101</v>
      </c>
      <c r="I24" s="38">
        <f t="shared" si="4"/>
        <v>1.5404178267351493E-2</v>
      </c>
      <c r="J24" s="1"/>
      <c r="K24" s="1"/>
      <c r="L24" s="1"/>
    </row>
    <row r="25" spans="1:12" x14ac:dyDescent="0.25">
      <c r="A25" s="19" t="s">
        <v>16</v>
      </c>
      <c r="B25" s="12" t="s">
        <v>69</v>
      </c>
      <c r="C25" s="24">
        <v>350983.91000000003</v>
      </c>
      <c r="D25" s="47">
        <f t="shared" si="0"/>
        <v>0.50108381893689025</v>
      </c>
      <c r="E25" s="24">
        <v>279691.07</v>
      </c>
      <c r="F25" s="47">
        <f t="shared" si="1"/>
        <v>0.38508547802849608</v>
      </c>
      <c r="G25" s="33">
        <f t="shared" si="2"/>
        <v>-71292.840000000026</v>
      </c>
      <c r="H25" s="33">
        <f t="shared" si="3"/>
        <v>-20.312281551595916</v>
      </c>
      <c r="I25" s="38">
        <f t="shared" si="4"/>
        <v>-0.11599834090839417</v>
      </c>
      <c r="J25" s="1"/>
      <c r="K25" s="1"/>
      <c r="L25" s="1"/>
    </row>
    <row r="26" spans="1:12" x14ac:dyDescent="0.25">
      <c r="A26" s="19" t="s">
        <v>17</v>
      </c>
      <c r="B26" s="12" t="s">
        <v>50</v>
      </c>
      <c r="C26" s="24">
        <v>408</v>
      </c>
      <c r="D26" s="47">
        <f t="shared" si="0"/>
        <v>5.8248310620920263E-4</v>
      </c>
      <c r="E26" s="24">
        <v>316</v>
      </c>
      <c r="F26" s="47">
        <f t="shared" si="1"/>
        <v>4.3507649728325169E-4</v>
      </c>
      <c r="G26" s="33">
        <f t="shared" si="2"/>
        <v>-92</v>
      </c>
      <c r="H26" s="33">
        <f t="shared" si="3"/>
        <v>-22.549019607843139</v>
      </c>
      <c r="I26" s="38">
        <f t="shared" si="4"/>
        <v>-1.4740660892595094E-4</v>
      </c>
      <c r="J26" s="1"/>
      <c r="K26" s="1"/>
      <c r="L26" s="1"/>
    </row>
    <row r="27" spans="1:12" x14ac:dyDescent="0.25">
      <c r="A27" s="19" t="s">
        <v>18</v>
      </c>
      <c r="B27" s="12" t="s">
        <v>40</v>
      </c>
      <c r="C27" s="24">
        <v>50750.06</v>
      </c>
      <c r="D27" s="47">
        <f t="shared" si="0"/>
        <v>7.2453560267410302E-2</v>
      </c>
      <c r="E27" s="24">
        <v>215269.13</v>
      </c>
      <c r="F27" s="47">
        <f t="shared" si="1"/>
        <v>0.29638778181523084</v>
      </c>
      <c r="G27" s="33">
        <f t="shared" si="2"/>
        <v>164519.07</v>
      </c>
      <c r="H27" s="33">
        <f t="shared" si="3"/>
        <v>324.17512412793207</v>
      </c>
      <c r="I27" s="38">
        <f t="shared" si="4"/>
        <v>0.22393422154782056</v>
      </c>
      <c r="J27" s="1"/>
      <c r="K27" s="1"/>
      <c r="L27" s="1"/>
    </row>
    <row r="28" spans="1:12" x14ac:dyDescent="0.25">
      <c r="A28" s="20" t="s">
        <v>30</v>
      </c>
      <c r="B28" s="7" t="s">
        <v>22</v>
      </c>
      <c r="C28" s="26">
        <f>SUM(C10:C27)</f>
        <v>54721734.556699991</v>
      </c>
      <c r="D28" s="34">
        <f>SUM(D10:D27)</f>
        <v>78.123740004269806</v>
      </c>
      <c r="E28" s="26">
        <f>SUM(E10:E27)</f>
        <v>56956777.521200016</v>
      </c>
      <c r="F28" s="34">
        <f>SUM(F10:F27)</f>
        <v>78.419478672358068</v>
      </c>
      <c r="G28" s="34">
        <f>E28-C28</f>
        <v>2235042.9645000249</v>
      </c>
      <c r="H28" s="34">
        <f>(E28-C28)/C28*100</f>
        <v>4.0843788717701965</v>
      </c>
      <c r="I28" s="39">
        <f>F28-D28</f>
        <v>0.2957386680882621</v>
      </c>
      <c r="J28" s="1"/>
      <c r="K28" s="1"/>
      <c r="L28" s="1"/>
    </row>
    <row r="29" spans="1:12" x14ac:dyDescent="0.25">
      <c r="A29" s="21" t="s">
        <v>27</v>
      </c>
      <c r="B29" s="5" t="s">
        <v>23</v>
      </c>
      <c r="C29" s="24">
        <v>14263411.994005335</v>
      </c>
      <c r="D29" s="47">
        <f t="shared" si="0"/>
        <v>20.363226773063293</v>
      </c>
      <c r="E29" s="24">
        <v>14479285.008000001</v>
      </c>
      <c r="F29" s="47">
        <f t="shared" si="1"/>
        <v>19.935432292552338</v>
      </c>
      <c r="G29" s="33">
        <f t="shared" si="2"/>
        <v>215873.01399466582</v>
      </c>
      <c r="H29" s="33">
        <f t="shared" si="3"/>
        <v>1.513473873470061</v>
      </c>
      <c r="I29" s="38">
        <f>F29-D29</f>
        <v>-0.42779448051095414</v>
      </c>
      <c r="J29" s="1"/>
      <c r="K29" s="1"/>
      <c r="L29" s="1"/>
    </row>
    <row r="30" spans="1:12" x14ac:dyDescent="0.25">
      <c r="A30" s="21" t="s">
        <v>24</v>
      </c>
      <c r="B30" s="6" t="s">
        <v>25</v>
      </c>
      <c r="C30" s="24">
        <v>40663.899999999994</v>
      </c>
      <c r="D30" s="47">
        <f t="shared" si="0"/>
        <v>5.8054006820049978E-2</v>
      </c>
      <c r="E30" s="24">
        <v>11440.88</v>
      </c>
      <c r="F30" s="47">
        <f t="shared" si="1"/>
        <v>1.5752082266575977E-2</v>
      </c>
      <c r="G30" s="33">
        <f t="shared" si="2"/>
        <v>-29223.019999999997</v>
      </c>
      <c r="H30" s="33">
        <f t="shared" si="3"/>
        <v>-71.864774406783411</v>
      </c>
      <c r="I30" s="38">
        <f t="shared" ref="I30:I32" si="5">F30-D30</f>
        <v>-4.2301924553474E-2</v>
      </c>
      <c r="J30" s="1"/>
      <c r="K30" s="1"/>
      <c r="L30" s="1"/>
    </row>
    <row r="31" spans="1:12" x14ac:dyDescent="0.25">
      <c r="A31" s="21" t="s">
        <v>26</v>
      </c>
      <c r="B31" s="14" t="s">
        <v>28</v>
      </c>
      <c r="C31" s="24">
        <v>1003899.922994682</v>
      </c>
      <c r="D31" s="47">
        <f t="shared" si="0"/>
        <v>1.4332224153654942</v>
      </c>
      <c r="E31" s="24">
        <v>1164203.8440000045</v>
      </c>
      <c r="F31" s="47">
        <f t="shared" si="1"/>
        <v>1.6029042106684148</v>
      </c>
      <c r="G31" s="33">
        <f t="shared" si="2"/>
        <v>160303.92100532248</v>
      </c>
      <c r="H31" s="33">
        <f t="shared" si="3"/>
        <v>15.968117671244375</v>
      </c>
      <c r="I31" s="38">
        <f t="shared" si="5"/>
        <v>0.1696817953029206</v>
      </c>
      <c r="J31" s="1"/>
      <c r="K31" s="1"/>
      <c r="L31" s="1"/>
    </row>
    <row r="32" spans="1:12" x14ac:dyDescent="0.25">
      <c r="A32" s="19" t="s">
        <v>21</v>
      </c>
      <c r="B32" s="14" t="s">
        <v>35</v>
      </c>
      <c r="C32" s="24">
        <v>15239.539999999999</v>
      </c>
      <c r="D32" s="47">
        <f t="shared" si="0"/>
        <v>2.1756800481371057E-2</v>
      </c>
      <c r="E32" s="24">
        <v>19198.34</v>
      </c>
      <c r="F32" s="47">
        <f t="shared" si="1"/>
        <v>2.643274215459792E-2</v>
      </c>
      <c r="G32" s="33">
        <f t="shared" si="2"/>
        <v>3958.8000000000011</v>
      </c>
      <c r="H32" s="33">
        <f t="shared" si="3"/>
        <v>25.97716204032406</v>
      </c>
      <c r="I32" s="38">
        <f t="shared" si="5"/>
        <v>4.6759416732268626E-3</v>
      </c>
      <c r="J32" s="1"/>
      <c r="K32" s="1"/>
      <c r="L32" s="1"/>
    </row>
    <row r="33" spans="1:12" x14ac:dyDescent="0.25">
      <c r="A33" s="20" t="s">
        <v>19</v>
      </c>
      <c r="B33" s="8" t="s">
        <v>20</v>
      </c>
      <c r="C33" s="27">
        <f>SUM(C29:C32)</f>
        <v>15323215.357000018</v>
      </c>
      <c r="D33" s="35">
        <f>SUM(D29:D32)</f>
        <v>21.876259995730209</v>
      </c>
      <c r="E33" s="27">
        <f>SUM(E29:E32)</f>
        <v>15674128.072000006</v>
      </c>
      <c r="F33" s="35">
        <f>SUM(F29:F32)</f>
        <v>21.580521327641925</v>
      </c>
      <c r="G33" s="35">
        <f>E33-C33</f>
        <v>350912.71499998868</v>
      </c>
      <c r="H33" s="35">
        <f>(E33-C33)/C33*100</f>
        <v>2.2900723302807542</v>
      </c>
      <c r="I33" s="40">
        <f>F33-D33</f>
        <v>-0.29573866808828342</v>
      </c>
      <c r="J33" s="1"/>
      <c r="K33" s="1"/>
      <c r="L33" s="1"/>
    </row>
    <row r="34" spans="1:12" x14ac:dyDescent="0.25">
      <c r="A34" s="15" t="s">
        <v>33</v>
      </c>
      <c r="B34" s="16" t="s">
        <v>34</v>
      </c>
      <c r="C34" s="29">
        <f>C28+C33</f>
        <v>70044949.913700014</v>
      </c>
      <c r="D34" s="30">
        <v>100.00000000000001</v>
      </c>
      <c r="E34" s="32">
        <f>E28+E33</f>
        <v>72630905.593200028</v>
      </c>
      <c r="F34" s="31">
        <f>F28+F33</f>
        <v>100</v>
      </c>
      <c r="G34" s="43">
        <f>G28+G33</f>
        <v>2585955.6795000136</v>
      </c>
      <c r="H34" s="43">
        <f>(E34-C34)/C34*100</f>
        <v>3.6918517076335715</v>
      </c>
      <c r="I34" s="59">
        <f>F34-D34</f>
        <v>0</v>
      </c>
      <c r="J34" s="1"/>
      <c r="K34" s="1"/>
      <c r="L34" s="1"/>
    </row>
    <row r="37" spans="1:12" x14ac:dyDescent="0.25">
      <c r="B37" s="56" t="s">
        <v>61</v>
      </c>
    </row>
  </sheetData>
  <mergeCells count="4">
    <mergeCell ref="A7:A9"/>
    <mergeCell ref="C7:I7"/>
    <mergeCell ref="G8:H8"/>
    <mergeCell ref="B7:B9"/>
  </mergeCells>
  <pageMargins left="0.39370078740157483" right="0.39370078740157483" top="0.74803149606299213" bottom="0.74803149606299213" header="0.31496062992125984" footer="0.31496062992125984"/>
  <pageSetup paperSize="9" scale="75" orientation="landscape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28.02.2018.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7"/>
  <sheetViews>
    <sheetView showGridLines="0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7.5703125" customWidth="1"/>
    <col min="2" max="2" width="50.85546875" customWidth="1"/>
    <col min="3" max="3" width="15.28515625" customWidth="1"/>
    <col min="4" max="4" width="11.28515625" customWidth="1"/>
    <col min="5" max="5" width="15.42578125" customWidth="1"/>
    <col min="6" max="6" width="11.28515625" customWidth="1"/>
    <col min="7" max="7" width="16.140625" customWidth="1"/>
    <col min="8" max="8" width="14.7109375" customWidth="1"/>
    <col min="9" max="9" width="12" customWidth="1"/>
  </cols>
  <sheetData>
    <row r="3" spans="1:9" x14ac:dyDescent="0.25">
      <c r="C3" s="4" t="s">
        <v>66</v>
      </c>
      <c r="D3" s="4"/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">
      <c r="A7" s="61" t="s">
        <v>0</v>
      </c>
      <c r="B7" s="67" t="s">
        <v>29</v>
      </c>
      <c r="C7" s="64" t="s">
        <v>31</v>
      </c>
      <c r="D7" s="64"/>
      <c r="E7" s="64"/>
      <c r="F7" s="64"/>
      <c r="G7" s="64"/>
      <c r="H7" s="64"/>
      <c r="I7" s="65"/>
    </row>
    <row r="8" spans="1:9" s="1" customFormat="1" ht="29.25" customHeight="1" x14ac:dyDescent="0.2">
      <c r="A8" s="62"/>
      <c r="B8" s="68"/>
      <c r="C8" s="23" t="s">
        <v>31</v>
      </c>
      <c r="D8" s="23" t="s">
        <v>51</v>
      </c>
      <c r="E8" s="23" t="s">
        <v>31</v>
      </c>
      <c r="F8" s="23" t="s">
        <v>51</v>
      </c>
      <c r="G8" s="66" t="s">
        <v>32</v>
      </c>
      <c r="H8" s="66"/>
      <c r="I8" s="10" t="s">
        <v>58</v>
      </c>
    </row>
    <row r="9" spans="1:9" s="1" customFormat="1" ht="33.75" customHeight="1" thickBot="1" x14ac:dyDescent="0.25">
      <c r="A9" s="63"/>
      <c r="B9" s="69"/>
      <c r="C9" s="11" t="s">
        <v>54</v>
      </c>
      <c r="D9" s="11" t="s">
        <v>52</v>
      </c>
      <c r="E9" s="11" t="s">
        <v>55</v>
      </c>
      <c r="F9" s="11" t="s">
        <v>52</v>
      </c>
      <c r="G9" s="11" t="s">
        <v>56</v>
      </c>
      <c r="H9" s="11" t="s">
        <v>57</v>
      </c>
      <c r="I9" s="9" t="s">
        <v>52</v>
      </c>
    </row>
    <row r="10" spans="1:9" s="1" customFormat="1" ht="14.25" x14ac:dyDescent="0.2">
      <c r="A10" s="18" t="s">
        <v>1</v>
      </c>
      <c r="B10" s="12" t="s">
        <v>36</v>
      </c>
      <c r="C10" s="37">
        <v>6603103.4170000004</v>
      </c>
      <c r="D10" s="47">
        <f>C10/C$34*100</f>
        <v>9.5005220854182078</v>
      </c>
      <c r="E10" s="25">
        <v>6289871.5433</v>
      </c>
      <c r="F10" s="47">
        <f>E10/E$34*100</f>
        <v>8.589943898044055</v>
      </c>
      <c r="G10" s="33">
        <f>E10-C10</f>
        <v>-313231.87370000035</v>
      </c>
      <c r="H10" s="33">
        <f>IFERROR((E10-C10)/C10*100,"-")</f>
        <v>-4.7437069195913262</v>
      </c>
      <c r="I10" s="48">
        <f>F10-D10</f>
        <v>-0.91057818737415275</v>
      </c>
    </row>
    <row r="11" spans="1:9" s="1" customFormat="1" ht="14.25" x14ac:dyDescent="0.2">
      <c r="A11" s="19" t="s">
        <v>2</v>
      </c>
      <c r="B11" s="12" t="s">
        <v>37</v>
      </c>
      <c r="C11" s="24">
        <v>1039003.5</v>
      </c>
      <c r="D11" s="47">
        <f t="shared" ref="D11:D32" si="0">C11/C$34*100</f>
        <v>1.494914599272104</v>
      </c>
      <c r="E11" s="41">
        <v>1106111.2399999998</v>
      </c>
      <c r="F11" s="47">
        <f t="shared" ref="F11:F32" si="1">E11/E$34*100</f>
        <v>1.5105926140442265</v>
      </c>
      <c r="G11" s="33">
        <f t="shared" ref="G11:G32" si="2">E11-C11</f>
        <v>67107.739999999758</v>
      </c>
      <c r="H11" s="33">
        <f t="shared" ref="H11:H32" si="3">IFERROR((E11-C11)/C11*100,"-")</f>
        <v>6.4588560096284331</v>
      </c>
      <c r="I11" s="48">
        <f t="shared" ref="I11:I27" si="4">F11-D11</f>
        <v>1.5678014772122495E-2</v>
      </c>
    </row>
    <row r="12" spans="1:9" s="1" customFormat="1" ht="15.75" customHeight="1" x14ac:dyDescent="0.2">
      <c r="A12" s="19" t="s">
        <v>3</v>
      </c>
      <c r="B12" s="12" t="s">
        <v>38</v>
      </c>
      <c r="C12" s="24">
        <v>7064006.9300000006</v>
      </c>
      <c r="D12" s="47">
        <f t="shared" si="0"/>
        <v>10.163668446753372</v>
      </c>
      <c r="E12" s="41">
        <v>7587338.5950000016</v>
      </c>
      <c r="F12" s="47">
        <f t="shared" si="1"/>
        <v>10.36186707754611</v>
      </c>
      <c r="G12" s="33">
        <f t="shared" si="2"/>
        <v>523331.66500000097</v>
      </c>
      <c r="H12" s="33">
        <f t="shared" si="3"/>
        <v>7.4084251358456825</v>
      </c>
      <c r="I12" s="48">
        <f t="shared" si="4"/>
        <v>0.19819863079273858</v>
      </c>
    </row>
    <row r="13" spans="1:9" s="1" customFormat="1" ht="14.25" x14ac:dyDescent="0.2">
      <c r="A13" s="19" t="s">
        <v>4</v>
      </c>
      <c r="B13" s="12" t="s">
        <v>39</v>
      </c>
      <c r="C13" s="24">
        <v>0</v>
      </c>
      <c r="D13" s="47">
        <f t="shared" si="0"/>
        <v>0</v>
      </c>
      <c r="E13" s="24">
        <v>0</v>
      </c>
      <c r="F13" s="47">
        <f t="shared" si="1"/>
        <v>0</v>
      </c>
      <c r="G13" s="33">
        <f t="shared" si="2"/>
        <v>0</v>
      </c>
      <c r="H13" s="33" t="str">
        <f t="shared" si="3"/>
        <v>-</v>
      </c>
      <c r="I13" s="48">
        <f t="shared" si="4"/>
        <v>0</v>
      </c>
    </row>
    <row r="14" spans="1:9" s="1" customFormat="1" ht="17.25" customHeight="1" x14ac:dyDescent="0.2">
      <c r="A14" s="19" t="s">
        <v>5</v>
      </c>
      <c r="B14" s="12" t="s">
        <v>41</v>
      </c>
      <c r="C14" s="24">
        <v>0</v>
      </c>
      <c r="D14" s="47">
        <f t="shared" si="0"/>
        <v>0</v>
      </c>
      <c r="E14" s="24">
        <v>0</v>
      </c>
      <c r="F14" s="47">
        <f t="shared" si="1"/>
        <v>0</v>
      </c>
      <c r="G14" s="33">
        <f t="shared" si="2"/>
        <v>0</v>
      </c>
      <c r="H14" s="33" t="str">
        <f t="shared" si="3"/>
        <v>-</v>
      </c>
      <c r="I14" s="48">
        <f t="shared" si="4"/>
        <v>0</v>
      </c>
    </row>
    <row r="15" spans="1:9" s="1" customFormat="1" ht="14.25" x14ac:dyDescent="0.2">
      <c r="A15" s="19" t="s">
        <v>6</v>
      </c>
      <c r="B15" s="12" t="s">
        <v>42</v>
      </c>
      <c r="C15" s="24">
        <v>0</v>
      </c>
      <c r="D15" s="47">
        <f t="shared" si="0"/>
        <v>0</v>
      </c>
      <c r="E15" s="24">
        <v>0</v>
      </c>
      <c r="F15" s="47">
        <f t="shared" si="1"/>
        <v>0</v>
      </c>
      <c r="G15" s="33">
        <f t="shared" si="2"/>
        <v>0</v>
      </c>
      <c r="H15" s="33" t="str">
        <f t="shared" si="3"/>
        <v>-</v>
      </c>
      <c r="I15" s="48">
        <f t="shared" si="4"/>
        <v>0</v>
      </c>
    </row>
    <row r="16" spans="1:9" s="1" customFormat="1" ht="14.25" x14ac:dyDescent="0.2">
      <c r="A16" s="19" t="s">
        <v>7</v>
      </c>
      <c r="B16" s="12" t="s">
        <v>67</v>
      </c>
      <c r="C16" s="24">
        <v>893544.8899999999</v>
      </c>
      <c r="D16" s="47">
        <f t="shared" si="0"/>
        <v>1.2856292603114292</v>
      </c>
      <c r="E16" s="24">
        <v>1014505.32</v>
      </c>
      <c r="F16" s="47">
        <f t="shared" si="1"/>
        <v>1.3854883558552167</v>
      </c>
      <c r="G16" s="33">
        <f t="shared" si="2"/>
        <v>120960.43000000005</v>
      </c>
      <c r="H16" s="33">
        <f t="shared" si="3"/>
        <v>13.537140814492272</v>
      </c>
      <c r="I16" s="48">
        <f t="shared" si="4"/>
        <v>9.9859095543787468E-2</v>
      </c>
    </row>
    <row r="17" spans="1:9" s="1" customFormat="1" ht="14.25" x14ac:dyDescent="0.2">
      <c r="A17" s="19" t="s">
        <v>8</v>
      </c>
      <c r="B17" s="12" t="s">
        <v>43</v>
      </c>
      <c r="C17" s="24">
        <v>5452805.3399999989</v>
      </c>
      <c r="D17" s="47">
        <f t="shared" si="0"/>
        <v>7.8454772382911955</v>
      </c>
      <c r="E17" s="24">
        <v>5011066.6400000006</v>
      </c>
      <c r="F17" s="47">
        <f t="shared" si="1"/>
        <v>6.8435072180149099</v>
      </c>
      <c r="G17" s="33">
        <f t="shared" si="2"/>
        <v>-441738.69999999832</v>
      </c>
      <c r="H17" s="33">
        <f t="shared" si="3"/>
        <v>-8.1011272630538915</v>
      </c>
      <c r="I17" s="48">
        <f t="shared" si="4"/>
        <v>-1.0019700202762856</v>
      </c>
    </row>
    <row r="18" spans="1:9" s="1" customFormat="1" ht="14.25" x14ac:dyDescent="0.2">
      <c r="A18" s="19" t="s">
        <v>9</v>
      </c>
      <c r="B18" s="12" t="s">
        <v>44</v>
      </c>
      <c r="C18" s="24">
        <v>2719879.94</v>
      </c>
      <c r="D18" s="47">
        <f t="shared" si="0"/>
        <v>3.913353738051252</v>
      </c>
      <c r="E18" s="24">
        <v>2282775.88</v>
      </c>
      <c r="F18" s="47">
        <f t="shared" si="1"/>
        <v>3.1175385071092037</v>
      </c>
      <c r="G18" s="33">
        <f t="shared" si="2"/>
        <v>-437104.06000000006</v>
      </c>
      <c r="H18" s="33">
        <f t="shared" si="3"/>
        <v>-16.070711562364039</v>
      </c>
      <c r="I18" s="48">
        <f t="shared" si="4"/>
        <v>-0.79581523094204831</v>
      </c>
    </row>
    <row r="19" spans="1:9" s="1" customFormat="1" ht="14.25" x14ac:dyDescent="0.2">
      <c r="A19" s="19" t="s">
        <v>10</v>
      </c>
      <c r="B19" s="12" t="s">
        <v>46</v>
      </c>
      <c r="C19" s="24">
        <v>25884394.659729999</v>
      </c>
      <c r="D19" s="47">
        <f t="shared" si="0"/>
        <v>37.242376440648428</v>
      </c>
      <c r="E19" s="24">
        <v>28415530.440000013</v>
      </c>
      <c r="F19" s="47">
        <f t="shared" si="1"/>
        <v>38.806486051812406</v>
      </c>
      <c r="G19" s="33">
        <f t="shared" si="2"/>
        <v>2531135.780270014</v>
      </c>
      <c r="H19" s="33">
        <f t="shared" si="3"/>
        <v>9.7786168598636891</v>
      </c>
      <c r="I19" s="48">
        <f t="shared" si="4"/>
        <v>1.5641096111639783</v>
      </c>
    </row>
    <row r="20" spans="1:9" s="1" customFormat="1" ht="14.25" x14ac:dyDescent="0.2">
      <c r="A20" s="19" t="s">
        <v>11</v>
      </c>
      <c r="B20" s="12" t="s">
        <v>47</v>
      </c>
      <c r="C20" s="24">
        <v>9630.5</v>
      </c>
      <c r="D20" s="47">
        <f t="shared" si="0"/>
        <v>1.3856329693104978E-2</v>
      </c>
      <c r="E20" s="24">
        <v>150</v>
      </c>
      <c r="F20" s="47">
        <f t="shared" si="1"/>
        <v>2.0485181228845848E-4</v>
      </c>
      <c r="G20" s="33">
        <f t="shared" si="2"/>
        <v>-9480.5</v>
      </c>
      <c r="H20" s="33">
        <f t="shared" si="3"/>
        <v>-98.442448471003587</v>
      </c>
      <c r="I20" s="48">
        <f t="shared" si="4"/>
        <v>-1.3651477880816521E-2</v>
      </c>
    </row>
    <row r="21" spans="1:9" s="1" customFormat="1" ht="14.25" x14ac:dyDescent="0.2">
      <c r="A21" s="19" t="s">
        <v>12</v>
      </c>
      <c r="B21" s="12" t="s">
        <v>48</v>
      </c>
      <c r="C21" s="24">
        <v>1023</v>
      </c>
      <c r="D21" s="47">
        <f t="shared" si="0"/>
        <v>1.471888819484595E-3</v>
      </c>
      <c r="E21" s="24">
        <v>858</v>
      </c>
      <c r="F21" s="47">
        <f t="shared" si="1"/>
        <v>1.1717523662899826E-3</v>
      </c>
      <c r="G21" s="33">
        <f t="shared" si="2"/>
        <v>-165</v>
      </c>
      <c r="H21" s="33">
        <f t="shared" si="3"/>
        <v>-16.129032258064516</v>
      </c>
      <c r="I21" s="48">
        <f t="shared" si="4"/>
        <v>-3.0013645319461237E-4</v>
      </c>
    </row>
    <row r="22" spans="1:9" s="1" customFormat="1" ht="14.25" x14ac:dyDescent="0.2">
      <c r="A22" s="19" t="s">
        <v>13</v>
      </c>
      <c r="B22" s="12" t="s">
        <v>49</v>
      </c>
      <c r="C22" s="24">
        <v>1117509.98</v>
      </c>
      <c r="D22" s="47">
        <f t="shared" si="0"/>
        <v>1.6078694479222415</v>
      </c>
      <c r="E22" s="24">
        <v>1517977.83</v>
      </c>
      <c r="F22" s="47">
        <f t="shared" si="1"/>
        <v>2.0730700632613437</v>
      </c>
      <c r="G22" s="33">
        <f t="shared" si="2"/>
        <v>400467.85000000009</v>
      </c>
      <c r="H22" s="33">
        <f t="shared" si="3"/>
        <v>35.83572918069153</v>
      </c>
      <c r="I22" s="48">
        <f t="shared" si="4"/>
        <v>0.46520061533910217</v>
      </c>
    </row>
    <row r="23" spans="1:9" s="1" customFormat="1" ht="14.25" x14ac:dyDescent="0.2">
      <c r="A23" s="19" t="s">
        <v>14</v>
      </c>
      <c r="B23" s="12" t="s">
        <v>45</v>
      </c>
      <c r="C23" s="24">
        <v>1316983.1599999997</v>
      </c>
      <c r="D23" s="47">
        <f t="shared" si="0"/>
        <v>1.8948707611471074</v>
      </c>
      <c r="E23" s="24">
        <v>1453047.4300000002</v>
      </c>
      <c r="F23" s="47">
        <f t="shared" si="1"/>
        <v>1.9843959958439135</v>
      </c>
      <c r="G23" s="33">
        <f t="shared" si="2"/>
        <v>136064.27000000048</v>
      </c>
      <c r="H23" s="33">
        <f t="shared" si="3"/>
        <v>10.331511756004573</v>
      </c>
      <c r="I23" s="48">
        <f t="shared" si="4"/>
        <v>8.9525234696806066E-2</v>
      </c>
    </row>
    <row r="24" spans="1:9" s="1" customFormat="1" ht="14.25" x14ac:dyDescent="0.2">
      <c r="A24" s="19" t="s">
        <v>15</v>
      </c>
      <c r="B24" s="12" t="s">
        <v>68</v>
      </c>
      <c r="C24" s="24">
        <v>96063.060000000012</v>
      </c>
      <c r="D24" s="47">
        <f t="shared" si="0"/>
        <v>0.13821519450584344</v>
      </c>
      <c r="E24" s="24">
        <v>111514.76000000001</v>
      </c>
      <c r="F24" s="47">
        <f t="shared" si="1"/>
        <v>0.15229333788608332</v>
      </c>
      <c r="G24" s="33">
        <f t="shared" si="2"/>
        <v>15451.699999999997</v>
      </c>
      <c r="H24" s="33">
        <f t="shared" si="3"/>
        <v>16.084955028498982</v>
      </c>
      <c r="I24" s="48">
        <f t="shared" si="4"/>
        <v>1.4078143380239883E-2</v>
      </c>
    </row>
    <row r="25" spans="1:9" s="1" customFormat="1" ht="14.25" x14ac:dyDescent="0.2">
      <c r="A25" s="19" t="s">
        <v>16</v>
      </c>
      <c r="B25" s="12" t="s">
        <v>69</v>
      </c>
      <c r="C25" s="24">
        <v>342817.21</v>
      </c>
      <c r="D25" s="47">
        <f t="shared" si="0"/>
        <v>0.49324420188260265</v>
      </c>
      <c r="E25" s="24">
        <v>272313.77</v>
      </c>
      <c r="F25" s="47">
        <f t="shared" si="1"/>
        <v>0.37189312863734975</v>
      </c>
      <c r="G25" s="33">
        <f t="shared" si="2"/>
        <v>-70503.44</v>
      </c>
      <c r="H25" s="33">
        <f t="shared" si="3"/>
        <v>-20.565898660688593</v>
      </c>
      <c r="I25" s="48">
        <f t="shared" si="4"/>
        <v>-0.12135107324525291</v>
      </c>
    </row>
    <row r="26" spans="1:9" s="1" customFormat="1" ht="14.25" x14ac:dyDescent="0.2">
      <c r="A26" s="19" t="s">
        <v>17</v>
      </c>
      <c r="B26" s="12" t="s">
        <v>50</v>
      </c>
      <c r="C26" s="24">
        <v>408</v>
      </c>
      <c r="D26" s="47">
        <f t="shared" si="0"/>
        <v>5.8702897199385613E-4</v>
      </c>
      <c r="E26" s="24">
        <v>316</v>
      </c>
      <c r="F26" s="47">
        <f t="shared" si="1"/>
        <v>4.3155448455435254E-4</v>
      </c>
      <c r="G26" s="33">
        <f t="shared" si="2"/>
        <v>-92</v>
      </c>
      <c r="H26" s="33">
        <f t="shared" si="3"/>
        <v>-22.549019607843139</v>
      </c>
      <c r="I26" s="48">
        <f t="shared" si="4"/>
        <v>-1.5547448743950359E-4</v>
      </c>
    </row>
    <row r="27" spans="1:9" s="1" customFormat="1" ht="14.25" x14ac:dyDescent="0.2">
      <c r="A27" s="19" t="s">
        <v>18</v>
      </c>
      <c r="B27" s="12" t="s">
        <v>40</v>
      </c>
      <c r="C27" s="24">
        <v>58170.06</v>
      </c>
      <c r="D27" s="47">
        <f t="shared" si="0"/>
        <v>8.369487873191403E-2</v>
      </c>
      <c r="E27" s="24">
        <v>225476.03</v>
      </c>
      <c r="F27" s="47">
        <f t="shared" si="1"/>
        <v>0.30792782248737888</v>
      </c>
      <c r="G27" s="33">
        <f t="shared" si="2"/>
        <v>167305.97</v>
      </c>
      <c r="H27" s="33">
        <f t="shared" si="3"/>
        <v>287.61526118418999</v>
      </c>
      <c r="I27" s="48">
        <f t="shared" si="4"/>
        <v>0.22423294375546485</v>
      </c>
    </row>
    <row r="28" spans="1:9" s="1" customFormat="1" ht="14.25" x14ac:dyDescent="0.2">
      <c r="A28" s="20" t="s">
        <v>30</v>
      </c>
      <c r="B28" s="7" t="s">
        <v>22</v>
      </c>
      <c r="C28" s="26">
        <f>SUM(C10:C27)</f>
        <v>52599343.646729998</v>
      </c>
      <c r="D28" s="34">
        <f>SUM(D10:D27)</f>
        <v>75.67975154042027</v>
      </c>
      <c r="E28" s="26">
        <f>SUM(E10:E27)</f>
        <v>55288853.478300013</v>
      </c>
      <c r="F28" s="34">
        <f>SUM(F10:F27)</f>
        <v>75.506812229205309</v>
      </c>
      <c r="G28" s="34">
        <f>E28-C28</f>
        <v>2689509.8315700144</v>
      </c>
      <c r="H28" s="34">
        <f>(E28-C28)/C28*100</f>
        <v>5.1132003654521192</v>
      </c>
      <c r="I28" s="49">
        <f>F28-D28</f>
        <v>-0.17293931121496087</v>
      </c>
    </row>
    <row r="29" spans="1:9" s="1" customFormat="1" ht="14.25" x14ac:dyDescent="0.2">
      <c r="A29" s="21" t="s">
        <v>27</v>
      </c>
      <c r="B29" s="5" t="s">
        <v>23</v>
      </c>
      <c r="C29" s="24">
        <v>15707686.600005332</v>
      </c>
      <c r="D29" s="47">
        <f t="shared" si="0"/>
        <v>22.600164502948036</v>
      </c>
      <c r="E29" s="24">
        <v>16517899.403999995</v>
      </c>
      <c r="F29" s="47">
        <f t="shared" si="1"/>
        <v>22.558144187385647</v>
      </c>
      <c r="G29" s="33">
        <f t="shared" si="2"/>
        <v>810212.80399466306</v>
      </c>
      <c r="H29" s="33">
        <f t="shared" si="3"/>
        <v>5.1580657586737697</v>
      </c>
      <c r="I29" s="48">
        <f>F29-D29</f>
        <v>-4.2020315562389499E-2</v>
      </c>
    </row>
    <row r="30" spans="1:9" s="1" customFormat="1" ht="14.25" x14ac:dyDescent="0.2">
      <c r="A30" s="21" t="s">
        <v>24</v>
      </c>
      <c r="B30" s="6" t="s">
        <v>25</v>
      </c>
      <c r="C30" s="24">
        <v>39258.659999999996</v>
      </c>
      <c r="D30" s="47">
        <f t="shared" si="0"/>
        <v>5.648522260209881E-2</v>
      </c>
      <c r="E30" s="24">
        <v>10422.08</v>
      </c>
      <c r="F30" s="47">
        <f t="shared" si="1"/>
        <v>1.4233213172101982E-2</v>
      </c>
      <c r="G30" s="33">
        <f t="shared" si="2"/>
        <v>-28836.579999999994</v>
      </c>
      <c r="H30" s="33">
        <f t="shared" si="3"/>
        <v>-73.452787232167367</v>
      </c>
      <c r="I30" s="48">
        <f t="shared" ref="I30:I32" si="5">F30-D30</f>
        <v>-4.225200942999683E-2</v>
      </c>
    </row>
    <row r="31" spans="1:9" s="1" customFormat="1" ht="14.25" x14ac:dyDescent="0.2">
      <c r="A31" s="21" t="s">
        <v>26</v>
      </c>
      <c r="B31" s="14" t="s">
        <v>28</v>
      </c>
      <c r="C31" s="24">
        <v>1156243.2449946858</v>
      </c>
      <c r="D31" s="47">
        <f t="shared" si="0"/>
        <v>1.6635987340295848</v>
      </c>
      <c r="E31" s="24">
        <v>1406487.7060000084</v>
      </c>
      <c r="F31" s="47">
        <f t="shared" si="1"/>
        <v>1.9208103702369219</v>
      </c>
      <c r="G31" s="33">
        <f t="shared" si="2"/>
        <v>250244.46100532264</v>
      </c>
      <c r="H31" s="33">
        <f t="shared" si="3"/>
        <v>21.642890636431158</v>
      </c>
      <c r="I31" s="48">
        <f t="shared" si="5"/>
        <v>0.25721163620733711</v>
      </c>
    </row>
    <row r="32" spans="1:9" s="1" customFormat="1" ht="14.25" x14ac:dyDescent="0.2">
      <c r="A32" s="19" t="s">
        <v>21</v>
      </c>
      <c r="B32" s="14" t="s">
        <v>35</v>
      </c>
      <c r="C32" s="24">
        <v>0</v>
      </c>
      <c r="D32" s="47">
        <f t="shared" si="0"/>
        <v>0</v>
      </c>
      <c r="E32" s="24">
        <v>0</v>
      </c>
      <c r="F32" s="47">
        <f t="shared" si="1"/>
        <v>0</v>
      </c>
      <c r="G32" s="33">
        <f t="shared" si="2"/>
        <v>0</v>
      </c>
      <c r="H32" s="33" t="str">
        <f t="shared" si="3"/>
        <v>-</v>
      </c>
      <c r="I32" s="48">
        <f t="shared" si="5"/>
        <v>0</v>
      </c>
    </row>
    <row r="33" spans="1:9" s="1" customFormat="1" ht="14.25" x14ac:dyDescent="0.2">
      <c r="A33" s="20" t="s">
        <v>19</v>
      </c>
      <c r="B33" s="8" t="s">
        <v>20</v>
      </c>
      <c r="C33" s="27">
        <f>SUM(C29:C32)</f>
        <v>16903188.505000018</v>
      </c>
      <c r="D33" s="35">
        <f>SUM(D29:D32)</f>
        <v>24.320248459579719</v>
      </c>
      <c r="E33" s="27">
        <f>SUM(E29:E32)</f>
        <v>17934809.190000005</v>
      </c>
      <c r="F33" s="35">
        <f>SUM(F29:F32)</f>
        <v>24.49318777079467</v>
      </c>
      <c r="G33" s="35">
        <f>E33-C33</f>
        <v>1031620.6849999875</v>
      </c>
      <c r="H33" s="35">
        <f>(E33-C33)/C33*100</f>
        <v>6.1031129404658229</v>
      </c>
      <c r="I33" s="50">
        <f>F33-D33</f>
        <v>0.17293931121495021</v>
      </c>
    </row>
    <row r="34" spans="1:9" s="1" customFormat="1" ht="14.25" x14ac:dyDescent="0.2">
      <c r="A34" s="15" t="s">
        <v>33</v>
      </c>
      <c r="B34" s="16" t="s">
        <v>34</v>
      </c>
      <c r="C34" s="29">
        <f>C28+C33</f>
        <v>69502532.151730016</v>
      </c>
      <c r="D34" s="30">
        <v>100.00000000000001</v>
      </c>
      <c r="E34" s="32">
        <f>E28+E33</f>
        <v>73223662.668300018</v>
      </c>
      <c r="F34" s="31">
        <f>F28+F33</f>
        <v>99.999999999999972</v>
      </c>
      <c r="G34" s="43">
        <f>E34-C34</f>
        <v>3721130.5165700018</v>
      </c>
      <c r="H34" s="43">
        <f>(E34-C34)/C34*100</f>
        <v>5.3539495632280758</v>
      </c>
      <c r="I34" s="59">
        <f>F34-D34</f>
        <v>0</v>
      </c>
    </row>
    <row r="37" spans="1:9" x14ac:dyDescent="0.25">
      <c r="B37" s="56" t="s">
        <v>65</v>
      </c>
    </row>
  </sheetData>
  <mergeCells count="4">
    <mergeCell ref="C7:I7"/>
    <mergeCell ref="G8:H8"/>
    <mergeCell ref="A7:A9"/>
    <mergeCell ref="B7:B9"/>
  </mergeCells>
  <pageMargins left="0.39370078740157483" right="0.39370078740157483" top="0.78740157480314965" bottom="0.78740157480314965" header="0.31496062992125984" footer="0.31496062992125984"/>
  <pageSetup paperSize="9" scale="80" orientation="landscape" horizontalDpi="4294967293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28.02.2018.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8"/>
  <sheetViews>
    <sheetView showGridLines="0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7.7109375" customWidth="1"/>
    <col min="2" max="2" width="52.85546875" customWidth="1"/>
    <col min="3" max="3" width="16.140625" customWidth="1"/>
    <col min="4" max="4" width="13" customWidth="1"/>
    <col min="5" max="5" width="15.28515625" customWidth="1"/>
    <col min="6" max="6" width="13" customWidth="1"/>
    <col min="7" max="8" width="15.5703125" customWidth="1"/>
    <col min="9" max="9" width="14.42578125" customWidth="1"/>
  </cols>
  <sheetData>
    <row r="3" spans="1:9" x14ac:dyDescent="0.25">
      <c r="D3" s="4" t="s">
        <v>60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7.25" customHeight="1" x14ac:dyDescent="0.2">
      <c r="A7" s="61" t="s">
        <v>0</v>
      </c>
      <c r="B7" s="67" t="s">
        <v>29</v>
      </c>
      <c r="C7" s="64" t="s">
        <v>31</v>
      </c>
      <c r="D7" s="64"/>
      <c r="E7" s="64"/>
      <c r="F7" s="64"/>
      <c r="G7" s="64"/>
      <c r="H7" s="64"/>
      <c r="I7" s="65"/>
    </row>
    <row r="8" spans="1:9" s="1" customFormat="1" ht="30" customHeight="1" x14ac:dyDescent="0.2">
      <c r="A8" s="62"/>
      <c r="B8" s="68"/>
      <c r="C8" s="13" t="s">
        <v>31</v>
      </c>
      <c r="D8" s="13" t="s">
        <v>51</v>
      </c>
      <c r="E8" s="13" t="s">
        <v>31</v>
      </c>
      <c r="F8" s="13" t="s">
        <v>51</v>
      </c>
      <c r="G8" s="66" t="s">
        <v>32</v>
      </c>
      <c r="H8" s="66"/>
      <c r="I8" s="10" t="s">
        <v>58</v>
      </c>
    </row>
    <row r="9" spans="1:9" s="1" customFormat="1" ht="30.75" customHeight="1" thickBot="1" x14ac:dyDescent="0.25">
      <c r="A9" s="63"/>
      <c r="B9" s="69"/>
      <c r="C9" s="11" t="s">
        <v>54</v>
      </c>
      <c r="D9" s="11" t="s">
        <v>52</v>
      </c>
      <c r="E9" s="11" t="s">
        <v>55</v>
      </c>
      <c r="F9" s="11" t="s">
        <v>52</v>
      </c>
      <c r="G9" s="11" t="s">
        <v>56</v>
      </c>
      <c r="H9" s="11" t="s">
        <v>57</v>
      </c>
      <c r="I9" s="9" t="s">
        <v>52</v>
      </c>
    </row>
    <row r="10" spans="1:9" s="1" customFormat="1" ht="14.25" x14ac:dyDescent="0.2">
      <c r="A10" s="18" t="s">
        <v>1</v>
      </c>
      <c r="B10" s="12" t="s">
        <v>36</v>
      </c>
      <c r="C10" s="37">
        <v>2265017.75</v>
      </c>
      <c r="D10" s="47">
        <f t="shared" ref="D10:D27" si="0">C10/C$34*100</f>
        <v>7.808119843432511</v>
      </c>
      <c r="E10" s="57">
        <v>2494967.9360999996</v>
      </c>
      <c r="F10" s="46">
        <f t="shared" ref="F10:F27" si="1">E10/E$34*100</f>
        <v>8.0522194665669584</v>
      </c>
      <c r="G10" s="33">
        <f>E10-C10</f>
        <v>229950.18609999958</v>
      </c>
      <c r="H10" s="33">
        <f>IFERROR((E10-C10)/C10*100,"-")</f>
        <v>10.152246537582304</v>
      </c>
      <c r="I10" s="38">
        <f>F10-D10</f>
        <v>0.24409962313444744</v>
      </c>
    </row>
    <row r="11" spans="1:9" s="1" customFormat="1" ht="14.25" x14ac:dyDescent="0.2">
      <c r="A11" s="19" t="s">
        <v>2</v>
      </c>
      <c r="B11" s="12" t="s">
        <v>37</v>
      </c>
      <c r="C11" s="51">
        <v>189765.23</v>
      </c>
      <c r="D11" s="46">
        <f t="shared" si="0"/>
        <v>0.65417132292077373</v>
      </c>
      <c r="E11" s="57">
        <v>310611.82</v>
      </c>
      <c r="F11" s="46">
        <f t="shared" si="1"/>
        <v>1.0024636017805506</v>
      </c>
      <c r="G11" s="33">
        <f t="shared" ref="G11:G27" si="2">E11-C11</f>
        <v>120846.59</v>
      </c>
      <c r="H11" s="33">
        <f t="shared" ref="H11:H27" si="3">IFERROR((E11-C11)/C11*100,"-")</f>
        <v>63.682156104150366</v>
      </c>
      <c r="I11" s="38">
        <f t="shared" ref="I11:I33" si="4">F11-D11</f>
        <v>0.34829227885977687</v>
      </c>
    </row>
    <row r="12" spans="1:9" s="1" customFormat="1" ht="15.75" customHeight="1" x14ac:dyDescent="0.2">
      <c r="A12" s="19" t="s">
        <v>3</v>
      </c>
      <c r="B12" s="12" t="s">
        <v>38</v>
      </c>
      <c r="C12" s="51">
        <v>2014484.3800000001</v>
      </c>
      <c r="D12" s="46">
        <f t="shared" si="0"/>
        <v>6.9444645463651842</v>
      </c>
      <c r="E12" s="57">
        <v>2412131.8000000003</v>
      </c>
      <c r="F12" s="46">
        <f t="shared" si="1"/>
        <v>7.7848754506425504</v>
      </c>
      <c r="G12" s="33">
        <f t="shared" si="2"/>
        <v>397647.42000000016</v>
      </c>
      <c r="H12" s="33">
        <f t="shared" si="3"/>
        <v>19.739414410351504</v>
      </c>
      <c r="I12" s="38">
        <f t="shared" si="4"/>
        <v>0.8404109042773662</v>
      </c>
    </row>
    <row r="13" spans="1:9" s="1" customFormat="1" ht="14.25" x14ac:dyDescent="0.2">
      <c r="A13" s="19" t="s">
        <v>4</v>
      </c>
      <c r="B13" s="12" t="s">
        <v>39</v>
      </c>
      <c r="C13" s="51">
        <v>0</v>
      </c>
      <c r="D13" s="46">
        <f t="shared" si="0"/>
        <v>0</v>
      </c>
      <c r="E13" s="57">
        <v>0</v>
      </c>
      <c r="F13" s="46">
        <f t="shared" si="1"/>
        <v>0</v>
      </c>
      <c r="G13" s="33">
        <f t="shared" si="2"/>
        <v>0</v>
      </c>
      <c r="H13" s="33" t="str">
        <f t="shared" si="3"/>
        <v>-</v>
      </c>
      <c r="I13" s="38">
        <f t="shared" si="4"/>
        <v>0</v>
      </c>
    </row>
    <row r="14" spans="1:9" s="1" customFormat="1" ht="17.25" customHeight="1" x14ac:dyDescent="0.2">
      <c r="A14" s="19" t="s">
        <v>5</v>
      </c>
      <c r="B14" s="12" t="s">
        <v>41</v>
      </c>
      <c r="C14" s="51">
        <v>0</v>
      </c>
      <c r="D14" s="46">
        <f t="shared" si="0"/>
        <v>0</v>
      </c>
      <c r="E14" s="57">
        <v>0</v>
      </c>
      <c r="F14" s="46">
        <f t="shared" si="1"/>
        <v>0</v>
      </c>
      <c r="G14" s="33">
        <f t="shared" si="2"/>
        <v>0</v>
      </c>
      <c r="H14" s="33" t="str">
        <f t="shared" si="3"/>
        <v>-</v>
      </c>
      <c r="I14" s="38">
        <f t="shared" si="4"/>
        <v>0</v>
      </c>
    </row>
    <row r="15" spans="1:9" s="1" customFormat="1" ht="14.25" x14ac:dyDescent="0.2">
      <c r="A15" s="19" t="s">
        <v>6</v>
      </c>
      <c r="B15" s="12" t="s">
        <v>42</v>
      </c>
      <c r="C15" s="51">
        <v>0</v>
      </c>
      <c r="D15" s="46">
        <f t="shared" si="0"/>
        <v>0</v>
      </c>
      <c r="E15" s="57">
        <v>0</v>
      </c>
      <c r="F15" s="46">
        <f t="shared" si="1"/>
        <v>0</v>
      </c>
      <c r="G15" s="33">
        <f t="shared" si="2"/>
        <v>0</v>
      </c>
      <c r="H15" s="33" t="str">
        <f t="shared" si="3"/>
        <v>-</v>
      </c>
      <c r="I15" s="38">
        <f t="shared" si="4"/>
        <v>0</v>
      </c>
    </row>
    <row r="16" spans="1:9" s="1" customFormat="1" ht="14.25" x14ac:dyDescent="0.2">
      <c r="A16" s="19" t="s">
        <v>7</v>
      </c>
      <c r="B16" s="12" t="s">
        <v>67</v>
      </c>
      <c r="C16" s="51">
        <v>206490.45990000002</v>
      </c>
      <c r="D16" s="46">
        <f t="shared" si="0"/>
        <v>0.71182764789578146</v>
      </c>
      <c r="E16" s="57">
        <v>302993.86000000004</v>
      </c>
      <c r="F16" s="46">
        <f t="shared" si="1"/>
        <v>0.97787751996363803</v>
      </c>
      <c r="G16" s="33">
        <f t="shared" si="2"/>
        <v>96503.400100000028</v>
      </c>
      <c r="H16" s="33">
        <f t="shared" si="3"/>
        <v>46.735040517966333</v>
      </c>
      <c r="I16" s="38">
        <f t="shared" si="4"/>
        <v>0.26604987206785657</v>
      </c>
    </row>
    <row r="17" spans="1:14" s="1" customFormat="1" ht="14.25" x14ac:dyDescent="0.2">
      <c r="A17" s="19" t="s">
        <v>8</v>
      </c>
      <c r="B17" s="12" t="s">
        <v>43</v>
      </c>
      <c r="C17" s="51">
        <v>1851212.26</v>
      </c>
      <c r="D17" s="46">
        <f t="shared" si="0"/>
        <v>6.381622034401957</v>
      </c>
      <c r="E17" s="57">
        <v>1776294.3599999999</v>
      </c>
      <c r="F17" s="46">
        <f t="shared" si="1"/>
        <v>5.7327839035490591</v>
      </c>
      <c r="G17" s="33">
        <f t="shared" si="2"/>
        <v>-74917.90000000014</v>
      </c>
      <c r="H17" s="33">
        <f t="shared" si="3"/>
        <v>-4.0469643389245995</v>
      </c>
      <c r="I17" s="38">
        <f t="shared" si="4"/>
        <v>-0.64883813085289788</v>
      </c>
    </row>
    <row r="18" spans="1:14" s="1" customFormat="1" ht="14.25" x14ac:dyDescent="0.2">
      <c r="A18" s="19" t="s">
        <v>9</v>
      </c>
      <c r="B18" s="12" t="s">
        <v>44</v>
      </c>
      <c r="C18" s="51">
        <v>1505105.07</v>
      </c>
      <c r="D18" s="46">
        <f t="shared" si="0"/>
        <v>5.1884983080233598</v>
      </c>
      <c r="E18" s="57">
        <v>1463241.6099999999</v>
      </c>
      <c r="F18" s="46">
        <f t="shared" si="1"/>
        <v>4.722442483469468</v>
      </c>
      <c r="G18" s="33">
        <f t="shared" si="2"/>
        <v>-41863.460000000196</v>
      </c>
      <c r="H18" s="33">
        <f t="shared" si="3"/>
        <v>-2.7814310664703421</v>
      </c>
      <c r="I18" s="38">
        <f t="shared" si="4"/>
        <v>-0.46605582455389172</v>
      </c>
    </row>
    <row r="19" spans="1:14" s="1" customFormat="1" ht="14.25" x14ac:dyDescent="0.2">
      <c r="A19" s="19" t="s">
        <v>10</v>
      </c>
      <c r="B19" s="12" t="s">
        <v>46</v>
      </c>
      <c r="C19" s="51">
        <v>16011919.084000001</v>
      </c>
      <c r="D19" s="46">
        <f t="shared" si="0"/>
        <v>55.197352484860708</v>
      </c>
      <c r="E19" s="57">
        <v>16623441.689999999</v>
      </c>
      <c r="F19" s="46">
        <f t="shared" si="1"/>
        <v>53.650228862978757</v>
      </c>
      <c r="G19" s="33">
        <f t="shared" si="2"/>
        <v>611522.60599999875</v>
      </c>
      <c r="H19" s="33">
        <f t="shared" si="3"/>
        <v>3.8191712235859732</v>
      </c>
      <c r="I19" s="38">
        <f t="shared" si="4"/>
        <v>-1.5471236218819513</v>
      </c>
    </row>
    <row r="20" spans="1:14" s="1" customFormat="1" ht="14.25" x14ac:dyDescent="0.2">
      <c r="A20" s="19" t="s">
        <v>11</v>
      </c>
      <c r="B20" s="12" t="s">
        <v>47</v>
      </c>
      <c r="C20" s="51">
        <v>1395.1</v>
      </c>
      <c r="D20" s="46">
        <f t="shared" si="0"/>
        <v>4.8092815138303857E-3</v>
      </c>
      <c r="E20" s="57">
        <v>2744.49</v>
      </c>
      <c r="F20" s="46">
        <f t="shared" si="1"/>
        <v>8.8575229701519497E-3</v>
      </c>
      <c r="G20" s="33">
        <f t="shared" si="2"/>
        <v>1349.3899999999999</v>
      </c>
      <c r="H20" s="33">
        <f t="shared" si="3"/>
        <v>96.723532363271445</v>
      </c>
      <c r="I20" s="38">
        <f t="shared" si="4"/>
        <v>4.048241456321564E-3</v>
      </c>
    </row>
    <row r="21" spans="1:14" s="1" customFormat="1" ht="14.25" x14ac:dyDescent="0.2">
      <c r="A21" s="19" t="s">
        <v>12</v>
      </c>
      <c r="B21" s="12" t="s">
        <v>48</v>
      </c>
      <c r="C21" s="51">
        <v>0</v>
      </c>
      <c r="D21" s="46">
        <f t="shared" si="0"/>
        <v>0</v>
      </c>
      <c r="E21" s="57">
        <v>0</v>
      </c>
      <c r="F21" s="46">
        <f t="shared" si="1"/>
        <v>0</v>
      </c>
      <c r="G21" s="33">
        <f t="shared" si="2"/>
        <v>0</v>
      </c>
      <c r="H21" s="33" t="str">
        <f t="shared" si="3"/>
        <v>-</v>
      </c>
      <c r="I21" s="38">
        <f t="shared" si="4"/>
        <v>0</v>
      </c>
    </row>
    <row r="22" spans="1:14" s="1" customFormat="1" ht="14.25" x14ac:dyDescent="0.2">
      <c r="A22" s="19" t="s">
        <v>13</v>
      </c>
      <c r="B22" s="12" t="s">
        <v>49</v>
      </c>
      <c r="C22" s="51">
        <v>294140.96000000002</v>
      </c>
      <c r="D22" s="46">
        <f t="shared" si="0"/>
        <v>1.0139822818352255</v>
      </c>
      <c r="E22" s="57">
        <v>383589.69</v>
      </c>
      <c r="F22" s="46">
        <f t="shared" si="1"/>
        <v>1.2379912079433577</v>
      </c>
      <c r="G22" s="33">
        <f t="shared" si="2"/>
        <v>89448.729999999981</v>
      </c>
      <c r="H22" s="33">
        <f t="shared" si="3"/>
        <v>30.410157769254571</v>
      </c>
      <c r="I22" s="38">
        <f t="shared" si="4"/>
        <v>0.22400892610813217</v>
      </c>
    </row>
    <row r="23" spans="1:14" s="1" customFormat="1" ht="14.25" x14ac:dyDescent="0.2">
      <c r="A23" s="19" t="s">
        <v>14</v>
      </c>
      <c r="B23" s="12" t="s">
        <v>45</v>
      </c>
      <c r="C23" s="51">
        <v>0</v>
      </c>
      <c r="D23" s="46">
        <f t="shared" si="0"/>
        <v>0</v>
      </c>
      <c r="E23" s="57">
        <v>39235.050000000003</v>
      </c>
      <c r="F23" s="46">
        <f t="shared" si="1"/>
        <v>0.12662657055047033</v>
      </c>
      <c r="G23" s="33">
        <f t="shared" si="2"/>
        <v>39235.050000000003</v>
      </c>
      <c r="H23" s="33" t="str">
        <f t="shared" si="3"/>
        <v>-</v>
      </c>
      <c r="I23" s="38">
        <f t="shared" si="4"/>
        <v>0.12662657055047033</v>
      </c>
    </row>
    <row r="24" spans="1:14" s="1" customFormat="1" ht="14.25" x14ac:dyDescent="0.2">
      <c r="A24" s="19" t="s">
        <v>15</v>
      </c>
      <c r="B24" s="12" t="s">
        <v>68</v>
      </c>
      <c r="C24" s="51">
        <v>3460.3599999999997</v>
      </c>
      <c r="D24" s="46">
        <f t="shared" si="0"/>
        <v>1.1928783154754579E-2</v>
      </c>
      <c r="E24" s="57">
        <v>5208</v>
      </c>
      <c r="F24" s="46">
        <f t="shared" si="1"/>
        <v>1.6808215598727399E-2</v>
      </c>
      <c r="G24" s="33">
        <f t="shared" si="2"/>
        <v>1747.6400000000003</v>
      </c>
      <c r="H24" s="33">
        <f t="shared" si="3"/>
        <v>50.504571778658878</v>
      </c>
      <c r="I24" s="38">
        <f t="shared" si="4"/>
        <v>4.8794324439728198E-3</v>
      </c>
    </row>
    <row r="25" spans="1:14" s="1" customFormat="1" ht="14.25" x14ac:dyDescent="0.2">
      <c r="A25" s="19" t="s">
        <v>16</v>
      </c>
      <c r="B25" s="12" t="s">
        <v>69</v>
      </c>
      <c r="C25" s="51">
        <v>20406.400000000001</v>
      </c>
      <c r="D25" s="46">
        <f t="shared" si="0"/>
        <v>7.0346299393468856E-2</v>
      </c>
      <c r="E25" s="57">
        <v>35681.740000000005</v>
      </c>
      <c r="F25" s="46">
        <f t="shared" si="1"/>
        <v>0.11515867489587854</v>
      </c>
      <c r="G25" s="33">
        <f t="shared" si="2"/>
        <v>15275.340000000004</v>
      </c>
      <c r="H25" s="33">
        <f t="shared" si="3"/>
        <v>74.855633526736725</v>
      </c>
      <c r="I25" s="38">
        <f t="shared" si="4"/>
        <v>4.4812375502409685E-2</v>
      </c>
    </row>
    <row r="26" spans="1:14" s="1" customFormat="1" ht="18.75" customHeight="1" x14ac:dyDescent="0.2">
      <c r="A26" s="19" t="s">
        <v>17</v>
      </c>
      <c r="B26" s="12" t="s">
        <v>50</v>
      </c>
      <c r="C26" s="24">
        <v>0</v>
      </c>
      <c r="D26" s="47">
        <f t="shared" si="0"/>
        <v>0</v>
      </c>
      <c r="E26" s="57">
        <v>0</v>
      </c>
      <c r="F26" s="47">
        <f t="shared" si="1"/>
        <v>0</v>
      </c>
      <c r="G26" s="33">
        <f t="shared" si="2"/>
        <v>0</v>
      </c>
      <c r="H26" s="33" t="str">
        <f t="shared" si="3"/>
        <v>-</v>
      </c>
      <c r="I26" s="38">
        <f t="shared" si="4"/>
        <v>0</v>
      </c>
    </row>
    <row r="27" spans="1:14" s="1" customFormat="1" ht="14.25" x14ac:dyDescent="0.2">
      <c r="A27" s="19" t="s">
        <v>18</v>
      </c>
      <c r="B27" s="12" t="s">
        <v>40</v>
      </c>
      <c r="C27" s="24">
        <v>7874.66</v>
      </c>
      <c r="D27" s="47">
        <f t="shared" si="0"/>
        <v>2.7146051727976194E-2</v>
      </c>
      <c r="E27" s="57">
        <v>11125.939999999999</v>
      </c>
      <c r="F27" s="47">
        <f t="shared" si="1"/>
        <v>3.5907680157163037E-2</v>
      </c>
      <c r="G27" s="33">
        <f t="shared" si="2"/>
        <v>3251.2799999999988</v>
      </c>
      <c r="H27" s="33">
        <f t="shared" si="3"/>
        <v>41.287877825836276</v>
      </c>
      <c r="I27" s="38">
        <f t="shared" si="4"/>
        <v>8.7616284291868428E-3</v>
      </c>
    </row>
    <row r="28" spans="1:14" s="1" customFormat="1" ht="14.25" x14ac:dyDescent="0.2">
      <c r="A28" s="20" t="s">
        <v>30</v>
      </c>
      <c r="B28" s="7" t="s">
        <v>22</v>
      </c>
      <c r="C28" s="26">
        <f t="shared" ref="C28" si="5">SUM(C10:C27)</f>
        <v>24371271.713900004</v>
      </c>
      <c r="D28" s="34">
        <f>SUM(D10:D27)</f>
        <v>84.014268885525539</v>
      </c>
      <c r="E28" s="26">
        <f>SUM(E10:E27)</f>
        <v>25861267.986099999</v>
      </c>
      <c r="F28" s="34">
        <f>SUM(F10:F27)</f>
        <v>83.464241161066724</v>
      </c>
      <c r="G28" s="34">
        <f>E28-C28</f>
        <v>1489996.2721999958</v>
      </c>
      <c r="H28" s="34">
        <f>(E28-C28)/C28*100</f>
        <v>6.1137403484373189</v>
      </c>
      <c r="I28" s="39">
        <f t="shared" si="4"/>
        <v>-0.55002772445881476</v>
      </c>
    </row>
    <row r="29" spans="1:14" s="1" customFormat="1" ht="14.25" x14ac:dyDescent="0.2">
      <c r="A29" s="21" t="s">
        <v>27</v>
      </c>
      <c r="B29" s="5" t="s">
        <v>23</v>
      </c>
      <c r="C29" s="24">
        <v>4209995.7959000003</v>
      </c>
      <c r="D29" s="47">
        <f>C29/C$34*100</f>
        <v>14.512977531736446</v>
      </c>
      <c r="E29" s="58">
        <v>4578588.3459999962</v>
      </c>
      <c r="F29" s="47">
        <f>E29/E$34*100</f>
        <v>14.77686253022055</v>
      </c>
      <c r="G29" s="33">
        <f>E29-C29</f>
        <v>368592.55009999592</v>
      </c>
      <c r="H29" s="33">
        <f>IFERROR((E29-C29)/C29*100,"-")</f>
        <v>8.7551762037139831</v>
      </c>
      <c r="I29" s="38">
        <f t="shared" si="4"/>
        <v>0.26388499848410341</v>
      </c>
    </row>
    <row r="30" spans="1:14" s="1" customFormat="1" ht="14.25" x14ac:dyDescent="0.2">
      <c r="A30" s="21" t="s">
        <v>24</v>
      </c>
      <c r="B30" s="6" t="s">
        <v>25</v>
      </c>
      <c r="C30" s="24">
        <v>451.09000000000003</v>
      </c>
      <c r="D30" s="47">
        <f>C30/C$34*100</f>
        <v>1.5550274518484333E-3</v>
      </c>
      <c r="E30" s="58">
        <v>300</v>
      </c>
      <c r="F30" s="47">
        <f>E30/E$34*100</f>
        <v>9.6821518425849076E-4</v>
      </c>
      <c r="G30" s="33">
        <f t="shared" ref="G30:G32" si="6">E30-C30</f>
        <v>-151.09000000000003</v>
      </c>
      <c r="H30" s="33">
        <f t="shared" ref="H30:H32" si="7">IFERROR((E30-C30)/C30*100,"-")</f>
        <v>-33.494424615930306</v>
      </c>
      <c r="I30" s="38">
        <f t="shared" si="4"/>
        <v>-5.8681226758994253E-4</v>
      </c>
    </row>
    <row r="31" spans="1:14" s="1" customFormat="1" ht="14.25" x14ac:dyDescent="0.2">
      <c r="A31" s="21" t="s">
        <v>26</v>
      </c>
      <c r="B31" s="14" t="s">
        <v>28</v>
      </c>
      <c r="C31" s="24">
        <v>407225.33199999999</v>
      </c>
      <c r="D31" s="47">
        <f>C31/C$34*100</f>
        <v>1.4038142506996212</v>
      </c>
      <c r="E31" s="58">
        <v>524266.90200000384</v>
      </c>
      <c r="F31" s="47">
        <f>E31/E$34*100</f>
        <v>1.692010583735206</v>
      </c>
      <c r="G31" s="33">
        <f t="shared" si="6"/>
        <v>117041.57000000385</v>
      </c>
      <c r="H31" s="33">
        <f t="shared" si="7"/>
        <v>28.741230174748523</v>
      </c>
      <c r="I31" s="38">
        <f t="shared" si="4"/>
        <v>0.28819633303558478</v>
      </c>
      <c r="M31" s="3"/>
      <c r="N31" s="3"/>
    </row>
    <row r="32" spans="1:14" s="1" customFormat="1" ht="14.25" x14ac:dyDescent="0.2">
      <c r="A32" s="19" t="s">
        <v>21</v>
      </c>
      <c r="B32" s="14" t="s">
        <v>35</v>
      </c>
      <c r="C32" s="24">
        <v>19547.169999999998</v>
      </c>
      <c r="D32" s="47">
        <f>C32/C$34*100</f>
        <v>6.7384304586552868E-2</v>
      </c>
      <c r="E32" s="58">
        <v>20424.439999999999</v>
      </c>
      <c r="F32" s="47">
        <f>E32/E$34*100</f>
        <v>6.5917509793254961E-2</v>
      </c>
      <c r="G32" s="33">
        <f t="shared" si="6"/>
        <v>877.27000000000044</v>
      </c>
      <c r="H32" s="33">
        <f t="shared" si="7"/>
        <v>4.4879642423941695</v>
      </c>
      <c r="I32" s="38">
        <f t="shared" si="4"/>
        <v>-1.466794793297907E-3</v>
      </c>
    </row>
    <row r="33" spans="1:9" s="1" customFormat="1" ht="14.25" x14ac:dyDescent="0.2">
      <c r="A33" s="20" t="s">
        <v>19</v>
      </c>
      <c r="B33" s="8" t="s">
        <v>20</v>
      </c>
      <c r="C33" s="27">
        <f t="shared" ref="C33" si="8">SUM(C29:C32)</f>
        <v>4637219.3879000004</v>
      </c>
      <c r="D33" s="35">
        <f>SUM(D29:D32)</f>
        <v>15.985731114474468</v>
      </c>
      <c r="E33" s="27">
        <f>SUM(E29:E32)</f>
        <v>5123579.6880000001</v>
      </c>
      <c r="F33" s="35">
        <f>SUM(F29:F32)</f>
        <v>16.535758838933269</v>
      </c>
      <c r="G33" s="35">
        <f>E33-C33</f>
        <v>486360.30009999964</v>
      </c>
      <c r="H33" s="35">
        <f>(E33-C33)/C33*100</f>
        <v>10.488188274401473</v>
      </c>
      <c r="I33" s="40">
        <f t="shared" si="4"/>
        <v>0.55002772445880055</v>
      </c>
    </row>
    <row r="34" spans="1:9" s="1" customFormat="1" ht="14.25" x14ac:dyDescent="0.2">
      <c r="A34" s="15" t="s">
        <v>33</v>
      </c>
      <c r="B34" s="16" t="s">
        <v>34</v>
      </c>
      <c r="C34" s="29">
        <f>C28+C33</f>
        <v>29008491.101800002</v>
      </c>
      <c r="D34" s="30">
        <f>D28+D33</f>
        <v>100</v>
      </c>
      <c r="E34" s="32">
        <f>E28+E33</f>
        <v>30984847.6741</v>
      </c>
      <c r="F34" s="31">
        <f>F28+F33</f>
        <v>100</v>
      </c>
      <c r="G34" s="36">
        <f>E34-C34</f>
        <v>1976356.5722999983</v>
      </c>
      <c r="H34" s="36">
        <f>(E34-C34)/C34*100</f>
        <v>6.8130278316246642</v>
      </c>
      <c r="I34" s="60">
        <f t="shared" ref="I34" si="9">F34-D34</f>
        <v>0</v>
      </c>
    </row>
    <row r="37" spans="1:9" x14ac:dyDescent="0.25">
      <c r="B37" s="56" t="s">
        <v>63</v>
      </c>
    </row>
    <row r="38" spans="1:9" x14ac:dyDescent="0.25">
      <c r="C38" s="52"/>
    </row>
  </sheetData>
  <mergeCells count="4">
    <mergeCell ref="C7:I7"/>
    <mergeCell ref="G8:H8"/>
    <mergeCell ref="A7:A9"/>
    <mergeCell ref="B7:B9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28.02.2018.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0"/>
  <sheetViews>
    <sheetView showGridLines="0" showRuler="0" view="pageLayout" zoomScale="70" zoomScaleNormal="80" zoomScalePageLayoutView="70" workbookViewId="0">
      <selection activeCell="B34" sqref="B34"/>
    </sheetView>
  </sheetViews>
  <sheetFormatPr defaultRowHeight="15" x14ac:dyDescent="0.25"/>
  <cols>
    <col min="1" max="1" width="9.42578125" customWidth="1"/>
    <col min="2" max="2" width="52.28515625" customWidth="1"/>
    <col min="3" max="3" width="15.5703125" customWidth="1"/>
    <col min="4" max="4" width="11.85546875" customWidth="1"/>
    <col min="5" max="5" width="16.5703125" customWidth="1"/>
    <col min="6" max="6" width="10.85546875" customWidth="1"/>
    <col min="7" max="7" width="16.5703125" customWidth="1"/>
    <col min="8" max="8" width="14.42578125" customWidth="1"/>
    <col min="9" max="9" width="11.85546875" customWidth="1"/>
  </cols>
  <sheetData>
    <row r="3" spans="1:12" x14ac:dyDescent="0.25">
      <c r="C3" s="4" t="s">
        <v>62</v>
      </c>
    </row>
    <row r="5" spans="1:12" x14ac:dyDescent="0.25">
      <c r="A5" s="1"/>
      <c r="B5" s="1"/>
      <c r="C5" s="3"/>
      <c r="D5" s="2"/>
      <c r="E5" s="3"/>
      <c r="F5" s="3"/>
      <c r="G5" s="1"/>
      <c r="H5" s="1"/>
      <c r="I5" s="1"/>
      <c r="J5" s="1"/>
      <c r="K5" s="1"/>
      <c r="L5" s="1"/>
    </row>
    <row r="6" spans="1:12" ht="15.75" thickBot="1" x14ac:dyDescent="0.3">
      <c r="A6" s="1"/>
      <c r="B6" s="1"/>
      <c r="C6" s="3"/>
      <c r="D6" s="2"/>
      <c r="E6" s="3"/>
      <c r="F6" s="3"/>
      <c r="G6" s="1"/>
      <c r="H6" s="1"/>
      <c r="I6" s="1"/>
      <c r="J6" s="1"/>
      <c r="K6" s="1"/>
      <c r="L6" s="1"/>
    </row>
    <row r="7" spans="1:12" x14ac:dyDescent="0.25">
      <c r="A7" s="61" t="s">
        <v>0</v>
      </c>
      <c r="B7" s="67" t="s">
        <v>29</v>
      </c>
      <c r="C7" s="64" t="s">
        <v>31</v>
      </c>
      <c r="D7" s="64"/>
      <c r="E7" s="64"/>
      <c r="F7" s="64"/>
      <c r="G7" s="64"/>
      <c r="H7" s="64"/>
      <c r="I7" s="65"/>
      <c r="J7" s="1"/>
      <c r="K7" s="1"/>
      <c r="L7" s="1"/>
    </row>
    <row r="8" spans="1:12" ht="28.5" customHeight="1" x14ac:dyDescent="0.25">
      <c r="A8" s="62"/>
      <c r="B8" s="68"/>
      <c r="C8" s="44" t="s">
        <v>31</v>
      </c>
      <c r="D8" s="44" t="s">
        <v>51</v>
      </c>
      <c r="E8" s="44" t="s">
        <v>31</v>
      </c>
      <c r="F8" s="44" t="s">
        <v>51</v>
      </c>
      <c r="G8" s="66" t="s">
        <v>32</v>
      </c>
      <c r="H8" s="66"/>
      <c r="I8" s="10" t="s">
        <v>58</v>
      </c>
      <c r="J8" s="1"/>
      <c r="K8" s="1"/>
      <c r="L8" s="1"/>
    </row>
    <row r="9" spans="1:12" ht="26.25" thickBot="1" x14ac:dyDescent="0.3">
      <c r="A9" s="63"/>
      <c r="B9" s="69"/>
      <c r="C9" s="11" t="s">
        <v>54</v>
      </c>
      <c r="D9" s="11" t="s">
        <v>52</v>
      </c>
      <c r="E9" s="11" t="s">
        <v>55</v>
      </c>
      <c r="F9" s="11" t="s">
        <v>52</v>
      </c>
      <c r="G9" s="11" t="s">
        <v>56</v>
      </c>
      <c r="H9" s="11" t="s">
        <v>57</v>
      </c>
      <c r="I9" s="9" t="s">
        <v>52</v>
      </c>
      <c r="J9" s="1"/>
      <c r="K9" s="1"/>
      <c r="L9" s="1"/>
    </row>
    <row r="10" spans="1:12" x14ac:dyDescent="0.25">
      <c r="A10" s="18" t="s">
        <v>1</v>
      </c>
      <c r="B10" s="12" t="s">
        <v>36</v>
      </c>
      <c r="C10" s="37">
        <v>1958010.8199999998</v>
      </c>
      <c r="D10" s="47">
        <f>C10/C$34*100</f>
        <v>6.6258903542284813</v>
      </c>
      <c r="E10" s="25">
        <v>2050634.2490000001</v>
      </c>
      <c r="F10" s="47">
        <f>E10/E$34*100</f>
        <v>6.7472615553025026</v>
      </c>
      <c r="G10" s="33">
        <f>E10-C10</f>
        <v>92623.429000000237</v>
      </c>
      <c r="H10" s="33">
        <f>IFERROR((E10-C10)/C10*100,"-")</f>
        <v>4.7304860654447376</v>
      </c>
      <c r="I10" s="48">
        <f>F10-D10</f>
        <v>0.12137120107402133</v>
      </c>
      <c r="J10" s="1"/>
      <c r="K10" s="1"/>
      <c r="L10" s="1"/>
    </row>
    <row r="11" spans="1:12" x14ac:dyDescent="0.25">
      <c r="A11" s="19" t="s">
        <v>2</v>
      </c>
      <c r="B11" s="12" t="s">
        <v>37</v>
      </c>
      <c r="C11" s="24">
        <v>212860.28999999998</v>
      </c>
      <c r="D11" s="47">
        <f t="shared" ref="D11:D32" si="0">C11/C$34*100</f>
        <v>0.72031723619856058</v>
      </c>
      <c r="E11" s="41">
        <v>283385.76</v>
      </c>
      <c r="F11" s="47">
        <f t="shared" ref="F11:F32" si="1">E11/E$34*100</f>
        <v>0.9324324143618562</v>
      </c>
      <c r="G11" s="33">
        <f t="shared" ref="G11:G32" si="2">E11-C11</f>
        <v>70525.47000000003</v>
      </c>
      <c r="H11" s="33">
        <f t="shared" ref="H11:H32" si="3">IFERROR((E11-C11)/C11*100,"-")</f>
        <v>33.13228127237825</v>
      </c>
      <c r="I11" s="48">
        <f t="shared" ref="I11:I27" si="4">F11-D11</f>
        <v>0.21211517816329561</v>
      </c>
      <c r="J11" s="1"/>
      <c r="K11" s="1"/>
      <c r="L11" s="1"/>
    </row>
    <row r="12" spans="1:12" x14ac:dyDescent="0.25">
      <c r="A12" s="19" t="s">
        <v>3</v>
      </c>
      <c r="B12" s="12" t="s">
        <v>38</v>
      </c>
      <c r="C12" s="24">
        <v>1666171.7</v>
      </c>
      <c r="D12" s="47">
        <f t="shared" si="0"/>
        <v>5.6383094938762754</v>
      </c>
      <c r="E12" s="41">
        <v>1898948.1100000003</v>
      </c>
      <c r="F12" s="47">
        <f t="shared" si="1"/>
        <v>6.2481642371697994</v>
      </c>
      <c r="G12" s="33">
        <f t="shared" si="2"/>
        <v>232776.41000000038</v>
      </c>
      <c r="H12" s="33">
        <f t="shared" si="3"/>
        <v>13.970733628473006</v>
      </c>
      <c r="I12" s="48">
        <f t="shared" si="4"/>
        <v>0.60985474329352396</v>
      </c>
      <c r="J12" s="1"/>
      <c r="K12" s="1"/>
      <c r="L12" s="1"/>
    </row>
    <row r="13" spans="1:12" x14ac:dyDescent="0.25">
      <c r="A13" s="19" t="s">
        <v>4</v>
      </c>
      <c r="B13" s="12" t="s">
        <v>39</v>
      </c>
      <c r="C13" s="24">
        <v>0</v>
      </c>
      <c r="D13" s="47">
        <f t="shared" si="0"/>
        <v>0</v>
      </c>
      <c r="E13" s="24">
        <v>0</v>
      </c>
      <c r="F13" s="47">
        <f t="shared" si="1"/>
        <v>0</v>
      </c>
      <c r="G13" s="33">
        <f t="shared" si="2"/>
        <v>0</v>
      </c>
      <c r="H13" s="33" t="str">
        <f t="shared" si="3"/>
        <v>-</v>
      </c>
      <c r="I13" s="48">
        <f t="shared" si="4"/>
        <v>0</v>
      </c>
      <c r="J13" s="1"/>
      <c r="K13" s="1"/>
      <c r="L13" s="1"/>
    </row>
    <row r="14" spans="1:12" x14ac:dyDescent="0.25">
      <c r="A14" s="19" t="s">
        <v>5</v>
      </c>
      <c r="B14" s="12" t="s">
        <v>41</v>
      </c>
      <c r="C14" s="24">
        <v>0</v>
      </c>
      <c r="D14" s="47">
        <f t="shared" si="0"/>
        <v>0</v>
      </c>
      <c r="E14" s="24">
        <v>0</v>
      </c>
      <c r="F14" s="47">
        <f t="shared" si="1"/>
        <v>0</v>
      </c>
      <c r="G14" s="33">
        <f t="shared" si="2"/>
        <v>0</v>
      </c>
      <c r="H14" s="33" t="str">
        <f t="shared" si="3"/>
        <v>-</v>
      </c>
      <c r="I14" s="48">
        <f t="shared" si="4"/>
        <v>0</v>
      </c>
      <c r="J14" s="1"/>
      <c r="K14" s="1"/>
      <c r="L14" s="1"/>
    </row>
    <row r="15" spans="1:12" x14ac:dyDescent="0.25">
      <c r="A15" s="19" t="s">
        <v>6</v>
      </c>
      <c r="B15" s="12" t="s">
        <v>42</v>
      </c>
      <c r="C15" s="24">
        <v>0</v>
      </c>
      <c r="D15" s="47">
        <f t="shared" si="0"/>
        <v>0</v>
      </c>
      <c r="E15" s="24">
        <v>0</v>
      </c>
      <c r="F15" s="47">
        <f t="shared" si="1"/>
        <v>0</v>
      </c>
      <c r="G15" s="33">
        <f t="shared" si="2"/>
        <v>0</v>
      </c>
      <c r="H15" s="33" t="str">
        <f t="shared" si="3"/>
        <v>-</v>
      </c>
      <c r="I15" s="48">
        <f t="shared" si="4"/>
        <v>0</v>
      </c>
      <c r="J15" s="1"/>
      <c r="K15" s="1"/>
      <c r="L15" s="1"/>
    </row>
    <row r="16" spans="1:12" x14ac:dyDescent="0.25">
      <c r="A16" s="19" t="s">
        <v>7</v>
      </c>
      <c r="B16" s="12" t="s">
        <v>67</v>
      </c>
      <c r="C16" s="24">
        <v>591992.28989999997</v>
      </c>
      <c r="D16" s="47">
        <f t="shared" si="0"/>
        <v>2.0032963880281525</v>
      </c>
      <c r="E16" s="24">
        <v>535721.25</v>
      </c>
      <c r="F16" s="47">
        <f t="shared" si="1"/>
        <v>1.7626992215926853</v>
      </c>
      <c r="G16" s="33">
        <f t="shared" si="2"/>
        <v>-56271.039899999974</v>
      </c>
      <c r="H16" s="33">
        <f t="shared" si="3"/>
        <v>-9.5053670225173601</v>
      </c>
      <c r="I16" s="48">
        <f t="shared" si="4"/>
        <v>-0.24059716643546714</v>
      </c>
      <c r="J16" s="1"/>
      <c r="K16" s="1"/>
      <c r="L16" s="1"/>
    </row>
    <row r="17" spans="1:12" x14ac:dyDescent="0.25">
      <c r="A17" s="19" t="s">
        <v>8</v>
      </c>
      <c r="B17" s="12" t="s">
        <v>43</v>
      </c>
      <c r="C17" s="24">
        <v>1674096.5799999998</v>
      </c>
      <c r="D17" s="47">
        <f t="shared" si="0"/>
        <v>5.665127213887863</v>
      </c>
      <c r="E17" s="24">
        <v>1640282.6799999997</v>
      </c>
      <c r="F17" s="47">
        <f t="shared" si="1"/>
        <v>5.3970698441175573</v>
      </c>
      <c r="G17" s="33">
        <f t="shared" si="2"/>
        <v>-33813.90000000014</v>
      </c>
      <c r="H17" s="33">
        <f t="shared" si="3"/>
        <v>-2.0198297042097861</v>
      </c>
      <c r="I17" s="48">
        <f t="shared" si="4"/>
        <v>-0.2680573697703057</v>
      </c>
      <c r="J17" s="1"/>
      <c r="K17" s="1"/>
      <c r="L17" s="1"/>
    </row>
    <row r="18" spans="1:12" x14ac:dyDescent="0.25">
      <c r="A18" s="19" t="s">
        <v>9</v>
      </c>
      <c r="B18" s="12" t="s">
        <v>44</v>
      </c>
      <c r="C18" s="24">
        <v>3241866.9699999997</v>
      </c>
      <c r="D18" s="47">
        <f t="shared" si="0"/>
        <v>10.970447592426948</v>
      </c>
      <c r="E18" s="24">
        <v>2769081.81</v>
      </c>
      <c r="F18" s="47">
        <f t="shared" si="1"/>
        <v>9.1111904764156062</v>
      </c>
      <c r="G18" s="33">
        <f t="shared" si="2"/>
        <v>-472785.15999999968</v>
      </c>
      <c r="H18" s="33">
        <f t="shared" si="3"/>
        <v>-14.583731052974075</v>
      </c>
      <c r="I18" s="48">
        <f t="shared" si="4"/>
        <v>-1.8592571160113422</v>
      </c>
      <c r="J18" s="1"/>
      <c r="K18" s="1"/>
      <c r="L18" s="1"/>
    </row>
    <row r="19" spans="1:12" x14ac:dyDescent="0.25">
      <c r="A19" s="19" t="s">
        <v>10</v>
      </c>
      <c r="B19" s="12" t="s">
        <v>46</v>
      </c>
      <c r="C19" s="24">
        <v>16761086.834000001</v>
      </c>
      <c r="D19" s="47">
        <f t="shared" si="0"/>
        <v>56.719361530283372</v>
      </c>
      <c r="E19" s="24">
        <v>17885392.349999998</v>
      </c>
      <c r="F19" s="47">
        <f t="shared" si="1"/>
        <v>58.848827021934937</v>
      </c>
      <c r="G19" s="33">
        <f t="shared" si="2"/>
        <v>1124305.515999997</v>
      </c>
      <c r="H19" s="33">
        <f t="shared" si="3"/>
        <v>6.7078318198276632</v>
      </c>
      <c r="I19" s="48">
        <f t="shared" si="4"/>
        <v>2.1294654916515654</v>
      </c>
      <c r="J19" s="1"/>
      <c r="K19" s="1"/>
      <c r="L19" s="1"/>
    </row>
    <row r="20" spans="1:12" x14ac:dyDescent="0.25">
      <c r="A20" s="19" t="s">
        <v>11</v>
      </c>
      <c r="B20" s="12" t="s">
        <v>47</v>
      </c>
      <c r="C20" s="24">
        <v>1395.1</v>
      </c>
      <c r="D20" s="47">
        <f t="shared" si="0"/>
        <v>4.7210053891245376E-3</v>
      </c>
      <c r="E20" s="24">
        <v>2594.4899999999998</v>
      </c>
      <c r="F20" s="47">
        <f t="shared" si="1"/>
        <v>8.5367259622984998E-3</v>
      </c>
      <c r="G20" s="33">
        <f t="shared" si="2"/>
        <v>1199.3899999999999</v>
      </c>
      <c r="H20" s="33">
        <f t="shared" si="3"/>
        <v>85.971614937997273</v>
      </c>
      <c r="I20" s="48">
        <f t="shared" si="4"/>
        <v>3.8157205731739622E-3</v>
      </c>
      <c r="J20" s="1"/>
      <c r="K20" s="1"/>
      <c r="L20" s="1"/>
    </row>
    <row r="21" spans="1:12" x14ac:dyDescent="0.25">
      <c r="A21" s="19" t="s">
        <v>12</v>
      </c>
      <c r="B21" s="12" t="s">
        <v>48</v>
      </c>
      <c r="C21" s="24">
        <v>0</v>
      </c>
      <c r="D21" s="47">
        <f t="shared" si="0"/>
        <v>0</v>
      </c>
      <c r="E21" s="24">
        <v>0</v>
      </c>
      <c r="F21" s="47">
        <f t="shared" si="1"/>
        <v>0</v>
      </c>
      <c r="G21" s="33">
        <f t="shared" si="2"/>
        <v>0</v>
      </c>
      <c r="H21" s="33" t="str">
        <f t="shared" si="3"/>
        <v>-</v>
      </c>
      <c r="I21" s="48">
        <f t="shared" si="4"/>
        <v>0</v>
      </c>
      <c r="J21" s="1"/>
      <c r="K21" s="1"/>
      <c r="L21" s="1"/>
    </row>
    <row r="22" spans="1:12" x14ac:dyDescent="0.25">
      <c r="A22" s="19" t="s">
        <v>13</v>
      </c>
      <c r="B22" s="12" t="s">
        <v>49</v>
      </c>
      <c r="C22" s="24">
        <v>355282.27999999997</v>
      </c>
      <c r="D22" s="47">
        <f t="shared" si="0"/>
        <v>1.2022719221134348</v>
      </c>
      <c r="E22" s="24">
        <v>377100.19</v>
      </c>
      <c r="F22" s="47">
        <f t="shared" si="1"/>
        <v>1.2407837310456766</v>
      </c>
      <c r="G22" s="33">
        <f t="shared" si="2"/>
        <v>21817.910000000033</v>
      </c>
      <c r="H22" s="33">
        <f t="shared" si="3"/>
        <v>6.1410070887858614</v>
      </c>
      <c r="I22" s="48">
        <f t="shared" si="4"/>
        <v>3.851180893224182E-2</v>
      </c>
      <c r="J22" s="1"/>
      <c r="K22" s="1"/>
      <c r="L22" s="1"/>
    </row>
    <row r="23" spans="1:12" x14ac:dyDescent="0.25">
      <c r="A23" s="19" t="s">
        <v>14</v>
      </c>
      <c r="B23" s="12" t="s">
        <v>45</v>
      </c>
      <c r="C23" s="24">
        <v>0</v>
      </c>
      <c r="D23" s="47">
        <f t="shared" si="0"/>
        <v>0</v>
      </c>
      <c r="E23" s="24">
        <v>39235.050000000003</v>
      </c>
      <c r="F23" s="47">
        <f t="shared" si="1"/>
        <v>0.12909622699146261</v>
      </c>
      <c r="G23" s="33">
        <f t="shared" si="2"/>
        <v>39235.050000000003</v>
      </c>
      <c r="H23" s="33" t="str">
        <f t="shared" si="3"/>
        <v>-</v>
      </c>
      <c r="I23" s="48">
        <f t="shared" si="4"/>
        <v>0.12909622699146261</v>
      </c>
      <c r="J23" s="1"/>
      <c r="K23" s="1"/>
      <c r="L23" s="1"/>
    </row>
    <row r="24" spans="1:12" x14ac:dyDescent="0.25">
      <c r="A24" s="19" t="s">
        <v>15</v>
      </c>
      <c r="B24" s="12" t="s">
        <v>68</v>
      </c>
      <c r="C24" s="24">
        <v>1872</v>
      </c>
      <c r="D24" s="47">
        <f t="shared" si="0"/>
        <v>6.3348305414960473E-3</v>
      </c>
      <c r="E24" s="24">
        <v>2844</v>
      </c>
      <c r="F24" s="47">
        <f t="shared" si="1"/>
        <v>9.3576959775435401E-3</v>
      </c>
      <c r="G24" s="33">
        <f t="shared" si="2"/>
        <v>972</v>
      </c>
      <c r="H24" s="33">
        <f t="shared" si="3"/>
        <v>51.923076923076927</v>
      </c>
      <c r="I24" s="48">
        <f t="shared" si="4"/>
        <v>3.0228654360474928E-3</v>
      </c>
      <c r="J24" s="1"/>
      <c r="K24" s="1"/>
      <c r="L24" s="1"/>
    </row>
    <row r="25" spans="1:12" x14ac:dyDescent="0.25">
      <c r="A25" s="19" t="s">
        <v>16</v>
      </c>
      <c r="B25" s="12" t="s">
        <v>69</v>
      </c>
      <c r="C25" s="24">
        <v>28573.100000000002</v>
      </c>
      <c r="D25" s="47">
        <f t="shared" si="0"/>
        <v>9.669110392372901E-2</v>
      </c>
      <c r="E25" s="24">
        <v>43059.040000000008</v>
      </c>
      <c r="F25" s="47">
        <f t="shared" si="1"/>
        <v>0.14167841258962252</v>
      </c>
      <c r="G25" s="33">
        <f t="shared" si="2"/>
        <v>14485.940000000006</v>
      </c>
      <c r="H25" s="33">
        <f t="shared" si="3"/>
        <v>50.697824177285646</v>
      </c>
      <c r="I25" s="48">
        <f t="shared" si="4"/>
        <v>4.4987308665893511E-2</v>
      </c>
      <c r="J25" s="1"/>
      <c r="K25" s="1"/>
      <c r="L25" s="1"/>
    </row>
    <row r="26" spans="1:12" x14ac:dyDescent="0.25">
      <c r="A26" s="19" t="s">
        <v>17</v>
      </c>
      <c r="B26" s="12" t="s">
        <v>50</v>
      </c>
      <c r="C26" s="24">
        <v>0</v>
      </c>
      <c r="D26" s="47">
        <f t="shared" si="0"/>
        <v>0</v>
      </c>
      <c r="E26" s="24">
        <v>0</v>
      </c>
      <c r="F26" s="47">
        <f t="shared" si="1"/>
        <v>0</v>
      </c>
      <c r="G26" s="33">
        <f t="shared" si="2"/>
        <v>0</v>
      </c>
      <c r="H26" s="33" t="str">
        <f t="shared" si="3"/>
        <v>-</v>
      </c>
      <c r="I26" s="48">
        <f t="shared" si="4"/>
        <v>0</v>
      </c>
      <c r="J26" s="1"/>
      <c r="K26" s="1"/>
      <c r="L26" s="1"/>
    </row>
    <row r="27" spans="1:12" x14ac:dyDescent="0.25">
      <c r="A27" s="19" t="s">
        <v>18</v>
      </c>
      <c r="B27" s="12" t="s">
        <v>40</v>
      </c>
      <c r="C27" s="24">
        <v>454.66</v>
      </c>
      <c r="D27" s="47">
        <f t="shared" si="0"/>
        <v>1.5385651997845047E-3</v>
      </c>
      <c r="E27" s="24">
        <v>919.04</v>
      </c>
      <c r="F27" s="47">
        <f t="shared" si="1"/>
        <v>3.0239440616039431E-3</v>
      </c>
      <c r="G27" s="33">
        <f t="shared" si="2"/>
        <v>464.37999999999994</v>
      </c>
      <c r="H27" s="33">
        <f t="shared" si="3"/>
        <v>102.13786125896272</v>
      </c>
      <c r="I27" s="48">
        <f t="shared" si="4"/>
        <v>1.4853788618194384E-3</v>
      </c>
      <c r="J27" s="1"/>
      <c r="K27" s="1"/>
      <c r="L27" s="1"/>
    </row>
    <row r="28" spans="1:12" x14ac:dyDescent="0.25">
      <c r="A28" s="20" t="s">
        <v>30</v>
      </c>
      <c r="B28" s="7" t="s">
        <v>22</v>
      </c>
      <c r="C28" s="26">
        <f>SUM(C10:C27)</f>
        <v>26493662.623900007</v>
      </c>
      <c r="D28" s="34">
        <f>SUM(D10:D27)</f>
        <v>89.654307236097225</v>
      </c>
      <c r="E28" s="26">
        <f>SUM(E10:E27)</f>
        <v>27529198.018999998</v>
      </c>
      <c r="F28" s="34">
        <f>SUM(F10:F27)</f>
        <v>90.580121507523174</v>
      </c>
      <c r="G28" s="34">
        <f>E28-C28</f>
        <v>1035535.3950999901</v>
      </c>
      <c r="H28" s="34">
        <f>(E28-C28)/C28*100</f>
        <v>3.9086154670280684</v>
      </c>
      <c r="I28" s="49">
        <f>F28-D28</f>
        <v>0.92581427142594919</v>
      </c>
      <c r="J28" s="1"/>
      <c r="K28" s="1"/>
      <c r="L28" s="1"/>
    </row>
    <row r="29" spans="1:12" x14ac:dyDescent="0.25">
      <c r="A29" s="21" t="s">
        <v>27</v>
      </c>
      <c r="B29" s="5" t="s">
        <v>23</v>
      </c>
      <c r="C29" s="24">
        <v>2765721.19</v>
      </c>
      <c r="D29" s="47">
        <f t="shared" si="0"/>
        <v>9.3591747135014902</v>
      </c>
      <c r="E29" s="24">
        <v>2539973.9500000002</v>
      </c>
      <c r="F29" s="47">
        <f t="shared" si="1"/>
        <v>8.3573502162378261</v>
      </c>
      <c r="G29" s="33">
        <f t="shared" si="2"/>
        <v>-225747.23999999976</v>
      </c>
      <c r="H29" s="33">
        <f t="shared" si="3"/>
        <v>-8.1623281774111067</v>
      </c>
      <c r="I29" s="48">
        <f>F29-D29</f>
        <v>-1.0018244972636641</v>
      </c>
      <c r="J29" s="1"/>
      <c r="K29" s="1"/>
      <c r="L29" s="1"/>
    </row>
    <row r="30" spans="1:12" x14ac:dyDescent="0.25">
      <c r="A30" s="21" t="s">
        <v>24</v>
      </c>
      <c r="B30" s="6" t="s">
        <v>25</v>
      </c>
      <c r="C30" s="24">
        <v>1856.33</v>
      </c>
      <c r="D30" s="47">
        <f t="shared" si="0"/>
        <v>6.281803407636408E-3</v>
      </c>
      <c r="E30" s="24">
        <v>1318.8</v>
      </c>
      <c r="F30" s="47">
        <f t="shared" si="1"/>
        <v>4.3392860250296835E-3</v>
      </c>
      <c r="G30" s="33">
        <f t="shared" si="2"/>
        <v>-537.53</v>
      </c>
      <c r="H30" s="33">
        <f t="shared" si="3"/>
        <v>-28.956597156755532</v>
      </c>
      <c r="I30" s="48">
        <f t="shared" ref="I30:I32" si="5">F30-D30</f>
        <v>-1.9425173826067245E-3</v>
      </c>
      <c r="J30" s="1"/>
      <c r="K30" s="1"/>
      <c r="L30" s="1"/>
    </row>
    <row r="31" spans="1:12" x14ac:dyDescent="0.25">
      <c r="A31" s="21" t="s">
        <v>26</v>
      </c>
      <c r="B31" s="14" t="s">
        <v>28</v>
      </c>
      <c r="C31" s="24">
        <v>254882.01</v>
      </c>
      <c r="D31" s="47">
        <f t="shared" si="0"/>
        <v>0.86251834477879319</v>
      </c>
      <c r="E31" s="24">
        <v>281983.03999999998</v>
      </c>
      <c r="F31" s="47">
        <f t="shared" si="1"/>
        <v>0.9278170039182484</v>
      </c>
      <c r="G31" s="33">
        <f t="shared" si="2"/>
        <v>27101.02999999997</v>
      </c>
      <c r="H31" s="33">
        <f t="shared" si="3"/>
        <v>10.632774749383046</v>
      </c>
      <c r="I31" s="48">
        <f t="shared" si="5"/>
        <v>6.5298659139455206E-2</v>
      </c>
      <c r="J31" s="1"/>
      <c r="K31" s="1"/>
      <c r="L31" s="1"/>
    </row>
    <row r="32" spans="1:12" ht="18" customHeight="1" x14ac:dyDescent="0.25">
      <c r="A32" s="19" t="s">
        <v>21</v>
      </c>
      <c r="B32" s="14" t="s">
        <v>35</v>
      </c>
      <c r="C32" s="24">
        <v>34786.71</v>
      </c>
      <c r="D32" s="47">
        <f t="shared" si="0"/>
        <v>0.11771790221483222</v>
      </c>
      <c r="E32" s="24">
        <v>39622.78</v>
      </c>
      <c r="F32" s="47">
        <f t="shared" si="1"/>
        <v>0.13037198629574281</v>
      </c>
      <c r="G32" s="33">
        <f t="shared" si="2"/>
        <v>4836.07</v>
      </c>
      <c r="H32" s="33">
        <f t="shared" si="3"/>
        <v>13.9020620231117</v>
      </c>
      <c r="I32" s="48">
        <f t="shared" si="5"/>
        <v>1.2654084080910594E-2</v>
      </c>
      <c r="J32" s="1"/>
      <c r="K32" s="1"/>
      <c r="L32" s="1"/>
    </row>
    <row r="33" spans="1:12" x14ac:dyDescent="0.25">
      <c r="A33" s="20" t="s">
        <v>19</v>
      </c>
      <c r="B33" s="8" t="s">
        <v>20</v>
      </c>
      <c r="C33" s="27">
        <f>SUM(C29:C32)</f>
        <v>3057246.24</v>
      </c>
      <c r="D33" s="35">
        <f>SUM(D29:D32)</f>
        <v>10.345692763902752</v>
      </c>
      <c r="E33" s="27">
        <f>SUM(E29:E32)</f>
        <v>2862898.57</v>
      </c>
      <c r="F33" s="35">
        <f>SUM(F29:F32)</f>
        <v>9.4198784924768457</v>
      </c>
      <c r="G33" s="35">
        <f>E33-C33</f>
        <v>-194347.67000000039</v>
      </c>
      <c r="H33" s="35">
        <f>(E33-C33)/C33*100</f>
        <v>-6.3569518037906034</v>
      </c>
      <c r="I33" s="50">
        <f>F33-D33</f>
        <v>-0.92581427142590655</v>
      </c>
      <c r="J33" s="1"/>
      <c r="K33" s="1"/>
      <c r="L33" s="1"/>
    </row>
    <row r="34" spans="1:12" x14ac:dyDescent="0.25">
      <c r="A34" s="15" t="s">
        <v>33</v>
      </c>
      <c r="B34" s="16" t="s">
        <v>34</v>
      </c>
      <c r="C34" s="29">
        <f>C28+C33</f>
        <v>29550908.863900006</v>
      </c>
      <c r="D34" s="30">
        <v>100.00000000000001</v>
      </c>
      <c r="E34" s="32">
        <f>E28+E33</f>
        <v>30392096.588999998</v>
      </c>
      <c r="F34" s="31">
        <f>F28+F33</f>
        <v>100.00000000000001</v>
      </c>
      <c r="G34" s="43">
        <f>G28+G33</f>
        <v>841187.72509998968</v>
      </c>
      <c r="H34" s="43">
        <f>(E34-C34)/C34*100</f>
        <v>2.8465714167174196</v>
      </c>
      <c r="I34" s="59">
        <f>F34-D34</f>
        <v>0</v>
      </c>
      <c r="J34" s="1"/>
      <c r="K34" s="1"/>
      <c r="L34" s="1"/>
    </row>
    <row r="37" spans="1:12" x14ac:dyDescent="0.25">
      <c r="B37" s="56" t="s">
        <v>64</v>
      </c>
    </row>
    <row r="38" spans="1:12" x14ac:dyDescent="0.25">
      <c r="B38" s="56"/>
      <c r="C38" s="52"/>
    </row>
    <row r="39" spans="1:12" x14ac:dyDescent="0.25">
      <c r="B39" s="56"/>
    </row>
    <row r="40" spans="1:12" x14ac:dyDescent="0.25">
      <c r="B40" s="56"/>
    </row>
  </sheetData>
  <mergeCells count="4">
    <mergeCell ref="A7:A9"/>
    <mergeCell ref="C7:I7"/>
    <mergeCell ref="G8:H8"/>
    <mergeCell ref="B7:B9"/>
  </mergeCells>
  <pageMargins left="0.39370078740157483" right="0.39370078740157483" top="0.74803149606299213" bottom="0.74803149606299213" header="0.31496062992125984" footer="0.31496062992125984"/>
  <pageSetup paperSize="9" scale="75" orientation="landscape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28.02.2018.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Sjedište u FBiH</vt:lpstr>
      <vt:lpstr>RS</vt:lpstr>
      <vt:lpstr>Sjedište u RS-u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2018-10-05T09:06:37Z</cp:lastPrinted>
  <dcterms:created xsi:type="dcterms:W3CDTF">2018-01-08T12:56:16Z</dcterms:created>
  <dcterms:modified xsi:type="dcterms:W3CDTF">2018-10-05T09:09:19Z</dcterms:modified>
</cp:coreProperties>
</file>