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75" windowWidth="19035" windowHeight="8205"/>
  </bookViews>
  <sheets>
    <sheet name="BiH" sheetId="41" r:id="rId1"/>
    <sheet name="FBiH" sheetId="42" r:id="rId2"/>
    <sheet name="RS" sheetId="43" r:id="rId3"/>
  </sheets>
  <calcPr calcId="145621"/>
</workbook>
</file>

<file path=xl/calcChain.xml><?xml version="1.0" encoding="utf-8"?>
<calcChain xmlns="http://schemas.openxmlformats.org/spreadsheetml/2006/main">
  <c r="I30" i="42" l="1"/>
  <c r="S36" i="41" l="1"/>
  <c r="R36" i="41"/>
  <c r="N36" i="41"/>
  <c r="M36" i="41"/>
  <c r="I36" i="41"/>
  <c r="H36" i="41"/>
  <c r="D36" i="41"/>
  <c r="S35" i="43"/>
  <c r="R35" i="43"/>
  <c r="U34" i="43" s="1"/>
  <c r="N35" i="43"/>
  <c r="Q34" i="43" s="1"/>
  <c r="M35" i="43"/>
  <c r="I35" i="43"/>
  <c r="H35" i="43"/>
  <c r="D35" i="43"/>
  <c r="G34" i="43" s="1"/>
  <c r="C35" i="43"/>
  <c r="U11" i="43"/>
  <c r="F11" i="43"/>
  <c r="C36" i="41"/>
  <c r="S30" i="42"/>
  <c r="R30" i="42"/>
  <c r="N30" i="42"/>
  <c r="M30" i="42"/>
  <c r="H30" i="42"/>
  <c r="D30" i="42"/>
  <c r="C30" i="42"/>
  <c r="V34" i="43"/>
  <c r="T34" i="43"/>
  <c r="P34" i="43"/>
  <c r="O34" i="43"/>
  <c r="K34" i="43"/>
  <c r="J34" i="43"/>
  <c r="G11" i="43"/>
  <c r="E34" i="43"/>
  <c r="J35" i="43" l="1"/>
  <c r="J36" i="41"/>
  <c r="O36" i="41"/>
  <c r="T36" i="41"/>
  <c r="L34" i="43"/>
  <c r="E35" i="43"/>
  <c r="F34" i="43"/>
  <c r="S35" i="41" l="1"/>
  <c r="R35" i="41"/>
  <c r="N35" i="41"/>
  <c r="M35" i="41"/>
  <c r="I35" i="41"/>
  <c r="H35" i="41"/>
  <c r="D35" i="41"/>
  <c r="C35" i="41"/>
  <c r="S34" i="41"/>
  <c r="R34" i="41"/>
  <c r="N34" i="41"/>
  <c r="M34" i="41"/>
  <c r="I34" i="41"/>
  <c r="H34" i="41"/>
  <c r="D34" i="41"/>
  <c r="C34" i="41"/>
  <c r="S33" i="41"/>
  <c r="R33" i="41"/>
  <c r="N33" i="41"/>
  <c r="M33" i="41"/>
  <c r="I33" i="41"/>
  <c r="H33" i="41"/>
  <c r="D33" i="41"/>
  <c r="C33" i="41"/>
  <c r="S32" i="41"/>
  <c r="R32" i="41"/>
  <c r="N32" i="41"/>
  <c r="M32" i="41"/>
  <c r="I32" i="41"/>
  <c r="H32" i="41"/>
  <c r="D32" i="41"/>
  <c r="C32" i="41"/>
  <c r="J32" i="41" l="1"/>
  <c r="O32" i="41"/>
  <c r="T32" i="41"/>
  <c r="J33" i="41"/>
  <c r="O33" i="41"/>
  <c r="T33" i="41"/>
  <c r="J34" i="41"/>
  <c r="O34" i="41"/>
  <c r="T34" i="41"/>
  <c r="J35" i="41"/>
  <c r="O35" i="41"/>
  <c r="T35" i="41"/>
  <c r="I31" i="41"/>
  <c r="H31" i="41"/>
  <c r="S31" i="41"/>
  <c r="R31" i="41"/>
  <c r="N31" i="41"/>
  <c r="M31" i="41"/>
  <c r="D31" i="41"/>
  <c r="C31" i="41"/>
  <c r="S30" i="41"/>
  <c r="R30" i="41"/>
  <c r="N30" i="41"/>
  <c r="M30" i="41"/>
  <c r="I30" i="41"/>
  <c r="H30" i="41"/>
  <c r="D30" i="41"/>
  <c r="C30" i="41"/>
  <c r="J30" i="41" l="1"/>
  <c r="T30" i="41"/>
  <c r="T31" i="41"/>
  <c r="O30" i="41"/>
  <c r="O31" i="41"/>
  <c r="J31" i="41"/>
  <c r="S29" i="41"/>
  <c r="R29" i="41"/>
  <c r="N29" i="41"/>
  <c r="M29" i="41"/>
  <c r="I29" i="41"/>
  <c r="H29" i="41"/>
  <c r="D29" i="41"/>
  <c r="C29" i="41"/>
  <c r="S28" i="41"/>
  <c r="R28" i="41"/>
  <c r="N28" i="41"/>
  <c r="M28" i="41"/>
  <c r="I28" i="41"/>
  <c r="H28" i="41"/>
  <c r="D28" i="41"/>
  <c r="C28" i="41"/>
  <c r="S27" i="41"/>
  <c r="R27" i="41"/>
  <c r="N27" i="41"/>
  <c r="M27" i="41"/>
  <c r="I27" i="41"/>
  <c r="H27" i="41"/>
  <c r="D27" i="41"/>
  <c r="C27" i="41"/>
  <c r="J27" i="41" l="1"/>
  <c r="T27" i="41"/>
  <c r="J28" i="41"/>
  <c r="T28" i="41"/>
  <c r="O27" i="41"/>
  <c r="O28" i="41"/>
  <c r="J29" i="41"/>
  <c r="O29" i="41"/>
  <c r="T29" i="41"/>
  <c r="S26" i="41"/>
  <c r="R26" i="41"/>
  <c r="N26" i="41"/>
  <c r="M26" i="41"/>
  <c r="I26" i="41"/>
  <c r="H26" i="41"/>
  <c r="D26" i="41"/>
  <c r="C26" i="41"/>
  <c r="S25" i="41"/>
  <c r="R25" i="41"/>
  <c r="N25" i="41"/>
  <c r="M25" i="41"/>
  <c r="I25" i="41"/>
  <c r="H25" i="41"/>
  <c r="D25" i="41"/>
  <c r="C25" i="41"/>
  <c r="S24" i="41"/>
  <c r="R24" i="41"/>
  <c r="N24" i="41"/>
  <c r="M24" i="41"/>
  <c r="I24" i="41"/>
  <c r="H24" i="41"/>
  <c r="D24" i="41"/>
  <c r="C24" i="41"/>
  <c r="J24" i="41" l="1"/>
  <c r="O24" i="41"/>
  <c r="T24" i="41"/>
  <c r="J25" i="41"/>
  <c r="O25" i="41"/>
  <c r="T25" i="41"/>
  <c r="J26" i="41"/>
  <c r="O26" i="41"/>
  <c r="T26" i="41"/>
  <c r="S23" i="41"/>
  <c r="R23" i="41"/>
  <c r="N23" i="41"/>
  <c r="M23" i="41"/>
  <c r="I23" i="41"/>
  <c r="H23" i="41"/>
  <c r="D23" i="41"/>
  <c r="C23" i="41"/>
  <c r="S22" i="41"/>
  <c r="R22" i="41"/>
  <c r="N22" i="41"/>
  <c r="M22" i="41"/>
  <c r="I22" i="41"/>
  <c r="H22" i="41"/>
  <c r="D22" i="41"/>
  <c r="C22" i="41"/>
  <c r="S21" i="41"/>
  <c r="R21" i="41"/>
  <c r="N21" i="41"/>
  <c r="M21" i="41"/>
  <c r="I21" i="41"/>
  <c r="H21" i="41"/>
  <c r="D21" i="41"/>
  <c r="C21" i="41"/>
  <c r="J21" i="41" l="1"/>
  <c r="O21" i="41"/>
  <c r="T21" i="41"/>
  <c r="J22" i="41"/>
  <c r="O22" i="41"/>
  <c r="T22" i="41"/>
  <c r="J23" i="41"/>
  <c r="O23" i="41"/>
  <c r="T23" i="41"/>
  <c r="S20" i="41"/>
  <c r="R20" i="41"/>
  <c r="N20" i="41"/>
  <c r="M20" i="41"/>
  <c r="I20" i="41"/>
  <c r="H20" i="41"/>
  <c r="D20" i="41"/>
  <c r="C20" i="41"/>
  <c r="J20" i="41" l="1"/>
  <c r="O20" i="41"/>
  <c r="T20" i="41"/>
  <c r="S19" i="41"/>
  <c r="R19" i="41"/>
  <c r="N19" i="41"/>
  <c r="M19" i="41"/>
  <c r="I19" i="41"/>
  <c r="H19" i="41"/>
  <c r="D19" i="41"/>
  <c r="C19" i="41"/>
  <c r="J19" i="41" l="1"/>
  <c r="O19" i="41"/>
  <c r="T19" i="41"/>
  <c r="S18" i="41"/>
  <c r="R18" i="41"/>
  <c r="N18" i="41"/>
  <c r="M18" i="41"/>
  <c r="I18" i="41"/>
  <c r="H18" i="41"/>
  <c r="D18" i="41"/>
  <c r="C18" i="41"/>
  <c r="S17" i="41"/>
  <c r="R17" i="41"/>
  <c r="N17" i="41"/>
  <c r="M17" i="41"/>
  <c r="I17" i="41"/>
  <c r="H17" i="41"/>
  <c r="D17" i="41"/>
  <c r="C17" i="41"/>
  <c r="J17" i="41" l="1"/>
  <c r="O17" i="41"/>
  <c r="T17" i="41"/>
  <c r="J18" i="41"/>
  <c r="O18" i="41"/>
  <c r="T18" i="41"/>
  <c r="S16" i="41"/>
  <c r="R16" i="41"/>
  <c r="N16" i="41"/>
  <c r="M16" i="41"/>
  <c r="I16" i="41"/>
  <c r="H16" i="41"/>
  <c r="D16" i="41"/>
  <c r="C16" i="41"/>
  <c r="J16" i="41" l="1"/>
  <c r="O16" i="41"/>
  <c r="T16" i="41"/>
  <c r="R15" i="41"/>
  <c r="S15" i="41"/>
  <c r="M15" i="41"/>
  <c r="N15" i="41"/>
  <c r="N14" i="41"/>
  <c r="I15" i="41"/>
  <c r="H15" i="41"/>
  <c r="D15" i="41"/>
  <c r="C15" i="41"/>
  <c r="S14" i="41"/>
  <c r="R14" i="41"/>
  <c r="M14" i="41"/>
  <c r="I14" i="41"/>
  <c r="H14" i="41"/>
  <c r="D14" i="41"/>
  <c r="C14" i="41"/>
  <c r="S13" i="41"/>
  <c r="R13" i="41"/>
  <c r="N13" i="41"/>
  <c r="M13" i="41"/>
  <c r="I13" i="41"/>
  <c r="H13" i="41"/>
  <c r="D13" i="41"/>
  <c r="C13" i="41"/>
  <c r="S12" i="41"/>
  <c r="R12" i="41"/>
  <c r="N12" i="41"/>
  <c r="M12" i="41"/>
  <c r="I12" i="41"/>
  <c r="H12" i="41"/>
  <c r="D12" i="41"/>
  <c r="C12" i="41"/>
  <c r="S10" i="41"/>
  <c r="R10" i="41"/>
  <c r="N10" i="41"/>
  <c r="M10" i="41"/>
  <c r="I10" i="41"/>
  <c r="H10" i="41"/>
  <c r="D10" i="41"/>
  <c r="C10" i="41"/>
  <c r="S11" i="41"/>
  <c r="S37" i="41" s="1"/>
  <c r="R11" i="41"/>
  <c r="R37" i="41" s="1"/>
  <c r="U16" i="41" s="1"/>
  <c r="N11" i="41"/>
  <c r="N37" i="41" s="1"/>
  <c r="M11" i="41"/>
  <c r="M37" i="41" s="1"/>
  <c r="I11" i="41"/>
  <c r="H11" i="41"/>
  <c r="D11" i="41"/>
  <c r="D37" i="41" s="1"/>
  <c r="C11" i="41"/>
  <c r="C37" i="41" s="1"/>
  <c r="I37" i="41" l="1"/>
  <c r="L14" i="41" s="1"/>
  <c r="J11" i="41"/>
  <c r="Q10" i="41"/>
  <c r="Q36" i="41"/>
  <c r="Q32" i="41"/>
  <c r="Q33" i="41"/>
  <c r="Q34" i="41"/>
  <c r="Q35" i="41"/>
  <c r="Q30" i="41"/>
  <c r="Q31" i="41"/>
  <c r="Q27" i="41"/>
  <c r="Q28" i="41"/>
  <c r="Q29" i="41"/>
  <c r="Q24" i="41"/>
  <c r="Q25" i="41"/>
  <c r="Q26" i="41"/>
  <c r="Q21" i="41"/>
  <c r="Q22" i="41"/>
  <c r="Q23" i="41"/>
  <c r="Q20" i="41"/>
  <c r="Q19" i="41"/>
  <c r="Q17" i="41"/>
  <c r="Q18" i="41"/>
  <c r="V10" i="41"/>
  <c r="V36" i="41"/>
  <c r="V32" i="41"/>
  <c r="V33" i="41"/>
  <c r="V34" i="41"/>
  <c r="V35" i="41"/>
  <c r="V30" i="41"/>
  <c r="V31" i="41"/>
  <c r="V29" i="41"/>
  <c r="V27" i="41"/>
  <c r="V28" i="41"/>
  <c r="V24" i="41"/>
  <c r="V25" i="41"/>
  <c r="V26" i="41"/>
  <c r="V21" i="41"/>
  <c r="V22" i="41"/>
  <c r="V23" i="41"/>
  <c r="V20" i="41"/>
  <c r="V19" i="41"/>
  <c r="V17" i="41"/>
  <c r="V18" i="41"/>
  <c r="J10" i="41"/>
  <c r="L10" i="41"/>
  <c r="O10" i="41"/>
  <c r="T10" i="41"/>
  <c r="J12" i="41"/>
  <c r="O12" i="41"/>
  <c r="Q12" i="41"/>
  <c r="T12" i="41"/>
  <c r="V12" i="41"/>
  <c r="L13" i="41"/>
  <c r="J13" i="41"/>
  <c r="O13" i="41"/>
  <c r="Q13" i="41"/>
  <c r="T13" i="41"/>
  <c r="V13" i="41"/>
  <c r="J14" i="41"/>
  <c r="U14" i="41"/>
  <c r="O14" i="41"/>
  <c r="Q14" i="41"/>
  <c r="P15" i="41"/>
  <c r="U15" i="41"/>
  <c r="H37" i="41"/>
  <c r="K15" i="41" s="1"/>
  <c r="P10" i="41"/>
  <c r="P36" i="41"/>
  <c r="P32" i="41"/>
  <c r="P34" i="41"/>
  <c r="P33" i="41"/>
  <c r="P35" i="41"/>
  <c r="P30" i="41"/>
  <c r="P31" i="41"/>
  <c r="P28" i="41"/>
  <c r="P27" i="41"/>
  <c r="P29" i="41"/>
  <c r="P24" i="41"/>
  <c r="P25" i="41"/>
  <c r="P26" i="41"/>
  <c r="P23" i="41"/>
  <c r="P22" i="41"/>
  <c r="P21" i="41"/>
  <c r="P20" i="41"/>
  <c r="P19" i="41"/>
  <c r="P18" i="41"/>
  <c r="P17" i="41"/>
  <c r="U12" i="41"/>
  <c r="U36" i="41"/>
  <c r="U33" i="41"/>
  <c r="U35" i="41"/>
  <c r="U32" i="41"/>
  <c r="U34" i="41"/>
  <c r="U30" i="41"/>
  <c r="U31" i="41"/>
  <c r="U27" i="41"/>
  <c r="U29" i="41"/>
  <c r="U28" i="41"/>
  <c r="U26" i="41"/>
  <c r="U24" i="41"/>
  <c r="U25" i="41"/>
  <c r="U23" i="41"/>
  <c r="U22" i="41"/>
  <c r="U21" i="41"/>
  <c r="U20" i="41"/>
  <c r="U19" i="41"/>
  <c r="U17" i="41"/>
  <c r="U18" i="41"/>
  <c r="U10" i="41"/>
  <c r="K12" i="41"/>
  <c r="P12" i="41"/>
  <c r="K13" i="41"/>
  <c r="P13" i="41"/>
  <c r="U13" i="41"/>
  <c r="K14" i="41"/>
  <c r="P14" i="41"/>
  <c r="T14" i="41"/>
  <c r="V14" i="41"/>
  <c r="J15" i="41"/>
  <c r="O15" i="41"/>
  <c r="Q15" i="41"/>
  <c r="T15" i="41"/>
  <c r="V15" i="41"/>
  <c r="V16" i="41"/>
  <c r="Q16" i="41"/>
  <c r="P16" i="41"/>
  <c r="E10" i="41"/>
  <c r="E12" i="41"/>
  <c r="E13" i="41"/>
  <c r="E14" i="41"/>
  <c r="E15" i="41"/>
  <c r="E16" i="41"/>
  <c r="E17" i="41"/>
  <c r="E18" i="41"/>
  <c r="E19" i="41"/>
  <c r="E20" i="41"/>
  <c r="E21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E34" i="41"/>
  <c r="E35" i="41"/>
  <c r="E36" i="41"/>
  <c r="T11" i="41"/>
  <c r="O11" i="41"/>
  <c r="E11" i="41"/>
  <c r="U11" i="41"/>
  <c r="U37" i="41" s="1"/>
  <c r="P11" i="41"/>
  <c r="F10" i="41"/>
  <c r="T10" i="43"/>
  <c r="T12" i="43"/>
  <c r="T13" i="43"/>
  <c r="T14" i="43"/>
  <c r="T15" i="43"/>
  <c r="T16" i="43"/>
  <c r="T17" i="43"/>
  <c r="T18" i="43"/>
  <c r="T19" i="43"/>
  <c r="T20" i="43"/>
  <c r="T21" i="43"/>
  <c r="T22" i="43"/>
  <c r="T23" i="43"/>
  <c r="T24" i="43"/>
  <c r="T25" i="43"/>
  <c r="T26" i="43"/>
  <c r="T27" i="43"/>
  <c r="T28" i="43"/>
  <c r="T29" i="43"/>
  <c r="T30" i="43"/>
  <c r="T31" i="43"/>
  <c r="T32" i="43"/>
  <c r="T33" i="43"/>
  <c r="O10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25" i="43"/>
  <c r="O26" i="43"/>
  <c r="O27" i="43"/>
  <c r="O28" i="43"/>
  <c r="O29" i="43"/>
  <c r="O30" i="43"/>
  <c r="O31" i="43"/>
  <c r="O32" i="43"/>
  <c r="O33" i="43"/>
  <c r="K10" i="41" l="1"/>
  <c r="L11" i="41"/>
  <c r="L15" i="41"/>
  <c r="P37" i="41"/>
  <c r="K11" i="41"/>
  <c r="K36" i="41"/>
  <c r="K33" i="41"/>
  <c r="K35" i="41"/>
  <c r="K34" i="41"/>
  <c r="K32" i="41"/>
  <c r="K30" i="41"/>
  <c r="K31" i="41"/>
  <c r="K27" i="41"/>
  <c r="K29" i="41"/>
  <c r="K28" i="41"/>
  <c r="K24" i="41"/>
  <c r="K25" i="41"/>
  <c r="K26" i="41"/>
  <c r="K21" i="41"/>
  <c r="K22" i="41"/>
  <c r="K23" i="41"/>
  <c r="K20" i="41"/>
  <c r="K19" i="41"/>
  <c r="K17" i="41"/>
  <c r="K18" i="41"/>
  <c r="K16" i="41"/>
  <c r="L12" i="41"/>
  <c r="L36" i="41"/>
  <c r="L33" i="41"/>
  <c r="L35" i="41"/>
  <c r="L32" i="41"/>
  <c r="L34" i="41"/>
  <c r="L31" i="41"/>
  <c r="L30" i="41"/>
  <c r="L27" i="41"/>
  <c r="L28" i="41"/>
  <c r="L29" i="41"/>
  <c r="L24" i="41"/>
  <c r="L25" i="41"/>
  <c r="L26" i="41"/>
  <c r="L22" i="41"/>
  <c r="L21" i="41"/>
  <c r="L23" i="41"/>
  <c r="L20" i="41"/>
  <c r="L19" i="41"/>
  <c r="L17" i="41"/>
  <c r="L18" i="41"/>
  <c r="L16" i="41"/>
  <c r="T37" i="41"/>
  <c r="V11" i="41"/>
  <c r="V37" i="41" s="1"/>
  <c r="O37" i="41"/>
  <c r="Q11" i="41"/>
  <c r="Q37" i="41" s="1"/>
  <c r="E37" i="41"/>
  <c r="F11" i="41"/>
  <c r="F36" i="41"/>
  <c r="F34" i="41"/>
  <c r="F32" i="41"/>
  <c r="F30" i="41"/>
  <c r="F28" i="41"/>
  <c r="F26" i="41"/>
  <c r="F24" i="41"/>
  <c r="F22" i="41"/>
  <c r="F20" i="41"/>
  <c r="F18" i="41"/>
  <c r="F16" i="41"/>
  <c r="F14" i="41"/>
  <c r="F12" i="41"/>
  <c r="G36" i="41"/>
  <c r="G34" i="41"/>
  <c r="G32" i="41"/>
  <c r="G30" i="41"/>
  <c r="G28" i="41"/>
  <c r="G26" i="41"/>
  <c r="G24" i="41"/>
  <c r="G22" i="41"/>
  <c r="G20" i="41"/>
  <c r="G18" i="41"/>
  <c r="G16" i="41"/>
  <c r="G14" i="41"/>
  <c r="G12" i="41"/>
  <c r="G11" i="41"/>
  <c r="F35" i="41"/>
  <c r="F33" i="41"/>
  <c r="F31" i="41"/>
  <c r="F29" i="41"/>
  <c r="F27" i="41"/>
  <c r="F25" i="41"/>
  <c r="F23" i="41"/>
  <c r="F21" i="41"/>
  <c r="F19" i="41"/>
  <c r="F17" i="41"/>
  <c r="F15" i="41"/>
  <c r="F13" i="41"/>
  <c r="G35" i="41"/>
  <c r="G33" i="41"/>
  <c r="G31" i="41"/>
  <c r="G29" i="41"/>
  <c r="G27" i="41"/>
  <c r="G25" i="41"/>
  <c r="G23" i="41"/>
  <c r="G21" i="41"/>
  <c r="G19" i="41"/>
  <c r="G17" i="41"/>
  <c r="G15" i="41"/>
  <c r="G13" i="41"/>
  <c r="G10" i="41"/>
  <c r="J37" i="41"/>
  <c r="L10" i="43"/>
  <c r="L12" i="43"/>
  <c r="L13" i="43"/>
  <c r="L14" i="43"/>
  <c r="L15" i="43"/>
  <c r="L16" i="43"/>
  <c r="L17" i="43"/>
  <c r="L18" i="43"/>
  <c r="L19" i="43"/>
  <c r="L20" i="43"/>
  <c r="L21" i="43"/>
  <c r="L22" i="43"/>
  <c r="L23" i="43"/>
  <c r="L24" i="43"/>
  <c r="L25" i="43"/>
  <c r="L26" i="43"/>
  <c r="L27" i="43"/>
  <c r="L28" i="43"/>
  <c r="L29" i="43"/>
  <c r="L30" i="43"/>
  <c r="L31" i="43"/>
  <c r="L32" i="43"/>
  <c r="L33" i="43"/>
  <c r="K10" i="43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K25" i="43"/>
  <c r="K26" i="43"/>
  <c r="K27" i="43"/>
  <c r="K28" i="43"/>
  <c r="K29" i="43"/>
  <c r="K30" i="43"/>
  <c r="K31" i="43"/>
  <c r="K32" i="43"/>
  <c r="K33" i="43"/>
  <c r="J10" i="43"/>
  <c r="J12" i="43"/>
  <c r="J13" i="43"/>
  <c r="J14" i="43"/>
  <c r="J15" i="43"/>
  <c r="J16" i="43"/>
  <c r="J17" i="43"/>
  <c r="J18" i="43"/>
  <c r="J19" i="43"/>
  <c r="J20" i="43"/>
  <c r="J21" i="43"/>
  <c r="J22" i="43"/>
  <c r="J23" i="43"/>
  <c r="J24" i="43"/>
  <c r="J25" i="43"/>
  <c r="J26" i="43"/>
  <c r="J27" i="43"/>
  <c r="J28" i="43"/>
  <c r="J29" i="43"/>
  <c r="J30" i="43"/>
  <c r="J31" i="43"/>
  <c r="J32" i="43"/>
  <c r="J33" i="43"/>
  <c r="L37" i="41" l="1"/>
  <c r="F37" i="41"/>
  <c r="K37" i="41"/>
  <c r="G37" i="41"/>
  <c r="L11" i="43"/>
  <c r="L35" i="43" s="1"/>
  <c r="K11" i="43"/>
  <c r="K35" i="43" s="1"/>
  <c r="E32" i="43"/>
  <c r="E11" i="43"/>
  <c r="E10" i="43"/>
  <c r="E12" i="43"/>
  <c r="E13" i="43"/>
  <c r="E14" i="43"/>
  <c r="E15" i="43"/>
  <c r="E16" i="43"/>
  <c r="E17" i="43"/>
  <c r="E18" i="43"/>
  <c r="E19" i="43"/>
  <c r="E20" i="43"/>
  <c r="E21" i="43"/>
  <c r="E22" i="43"/>
  <c r="E23" i="43"/>
  <c r="E24" i="43"/>
  <c r="E25" i="43"/>
  <c r="E26" i="43"/>
  <c r="E27" i="43"/>
  <c r="E28" i="43"/>
  <c r="E29" i="43"/>
  <c r="E30" i="43"/>
  <c r="E31" i="43"/>
  <c r="E33" i="43"/>
  <c r="F10" i="43"/>
  <c r="F12" i="43"/>
  <c r="F13" i="43"/>
  <c r="F14" i="43"/>
  <c r="F15" i="43"/>
  <c r="F16" i="43"/>
  <c r="F17" i="43"/>
  <c r="F18" i="43"/>
  <c r="F19" i="43"/>
  <c r="F20" i="43"/>
  <c r="F21" i="43"/>
  <c r="F22" i="43"/>
  <c r="F23" i="43"/>
  <c r="F24" i="43"/>
  <c r="F25" i="43"/>
  <c r="F26" i="43"/>
  <c r="F27" i="43"/>
  <c r="F28" i="43"/>
  <c r="F29" i="43"/>
  <c r="F30" i="43"/>
  <c r="F31" i="43"/>
  <c r="F32" i="43"/>
  <c r="F33" i="43"/>
  <c r="T11" i="43"/>
  <c r="O11" i="43"/>
  <c r="J11" i="43"/>
  <c r="F35" i="43" l="1"/>
  <c r="U10" i="43"/>
  <c r="U13" i="43"/>
  <c r="U15" i="43"/>
  <c r="U17" i="43"/>
  <c r="U19" i="43"/>
  <c r="U21" i="43"/>
  <c r="U23" i="43"/>
  <c r="U25" i="43"/>
  <c r="U27" i="43"/>
  <c r="U29" i="43"/>
  <c r="U31" i="43"/>
  <c r="U33" i="43"/>
  <c r="U12" i="43"/>
  <c r="U14" i="43"/>
  <c r="U16" i="43"/>
  <c r="U18" i="43"/>
  <c r="U20" i="43"/>
  <c r="U22" i="43"/>
  <c r="U24" i="43"/>
  <c r="U26" i="43"/>
  <c r="U28" i="43"/>
  <c r="U30" i="43"/>
  <c r="U32" i="43"/>
  <c r="V11" i="43"/>
  <c r="V12" i="43"/>
  <c r="V14" i="43"/>
  <c r="V16" i="43"/>
  <c r="V18" i="43"/>
  <c r="V20" i="43"/>
  <c r="V22" i="43"/>
  <c r="V24" i="43"/>
  <c r="V26" i="43"/>
  <c r="V28" i="43"/>
  <c r="V30" i="43"/>
  <c r="V32" i="43"/>
  <c r="V10" i="43"/>
  <c r="V13" i="43"/>
  <c r="V15" i="43"/>
  <c r="V17" i="43"/>
  <c r="V19" i="43"/>
  <c r="V21" i="43"/>
  <c r="V23" i="43"/>
  <c r="V25" i="43"/>
  <c r="V27" i="43"/>
  <c r="V29" i="43"/>
  <c r="V31" i="43"/>
  <c r="V33" i="43"/>
  <c r="P10" i="43"/>
  <c r="P13" i="43"/>
  <c r="P15" i="43"/>
  <c r="P17" i="43"/>
  <c r="P19" i="43"/>
  <c r="P21" i="43"/>
  <c r="P23" i="43"/>
  <c r="P25" i="43"/>
  <c r="P27" i="43"/>
  <c r="P29" i="43"/>
  <c r="P31" i="43"/>
  <c r="P33" i="43"/>
  <c r="P12" i="43"/>
  <c r="P14" i="43"/>
  <c r="P16" i="43"/>
  <c r="P18" i="43"/>
  <c r="P20" i="43"/>
  <c r="P22" i="43"/>
  <c r="P24" i="43"/>
  <c r="P26" i="43"/>
  <c r="P28" i="43"/>
  <c r="P30" i="43"/>
  <c r="P32" i="43"/>
  <c r="P11" i="43"/>
  <c r="Q12" i="43"/>
  <c r="Q14" i="43"/>
  <c r="Q16" i="43"/>
  <c r="Q18" i="43"/>
  <c r="Q20" i="43"/>
  <c r="Q22" i="43"/>
  <c r="Q24" i="43"/>
  <c r="Q26" i="43"/>
  <c r="Q28" i="43"/>
  <c r="Q30" i="43"/>
  <c r="Q32" i="43"/>
  <c r="Q10" i="43"/>
  <c r="Q13" i="43"/>
  <c r="Q15" i="43"/>
  <c r="Q17" i="43"/>
  <c r="Q19" i="43"/>
  <c r="Q21" i="43"/>
  <c r="Q23" i="43"/>
  <c r="Q25" i="43"/>
  <c r="Q27" i="43"/>
  <c r="Q29" i="43"/>
  <c r="Q31" i="43"/>
  <c r="Q33" i="43"/>
  <c r="Q11" i="43"/>
  <c r="Q35" i="43" s="1"/>
  <c r="G33" i="43"/>
  <c r="G31" i="43"/>
  <c r="G29" i="43"/>
  <c r="G27" i="43"/>
  <c r="G25" i="43"/>
  <c r="G23" i="43"/>
  <c r="G21" i="43"/>
  <c r="G19" i="43"/>
  <c r="G17" i="43"/>
  <c r="G15" i="43"/>
  <c r="G13" i="43"/>
  <c r="G10" i="43"/>
  <c r="G32" i="43"/>
  <c r="G30" i="43"/>
  <c r="G28" i="43"/>
  <c r="G26" i="43"/>
  <c r="G24" i="43"/>
  <c r="G22" i="43"/>
  <c r="G20" i="43"/>
  <c r="G18" i="43"/>
  <c r="G16" i="43"/>
  <c r="G14" i="43"/>
  <c r="G12" i="43"/>
  <c r="T35" i="43"/>
  <c r="O35" i="43"/>
  <c r="U35" i="43" l="1"/>
  <c r="P35" i="43"/>
  <c r="V35" i="43"/>
  <c r="G35" i="43"/>
  <c r="T10" i="42"/>
  <c r="T12" i="42"/>
  <c r="T13" i="42"/>
  <c r="T14" i="42"/>
  <c r="T15" i="42"/>
  <c r="T16" i="42"/>
  <c r="T17" i="42"/>
  <c r="T18" i="42"/>
  <c r="T19" i="42"/>
  <c r="T20" i="42"/>
  <c r="T21" i="42"/>
  <c r="T22" i="42"/>
  <c r="T23" i="42"/>
  <c r="T24" i="42"/>
  <c r="T25" i="42"/>
  <c r="T26" i="42"/>
  <c r="T27" i="42"/>
  <c r="T28" i="42"/>
  <c r="T29" i="42"/>
  <c r="O10" i="42"/>
  <c r="O12" i="42"/>
  <c r="O13" i="42"/>
  <c r="O14" i="42"/>
  <c r="O15" i="42"/>
  <c r="O16" i="42"/>
  <c r="O17" i="42"/>
  <c r="O18" i="42"/>
  <c r="O19" i="42"/>
  <c r="O20" i="42"/>
  <c r="O21" i="42"/>
  <c r="O22" i="42"/>
  <c r="O23" i="42"/>
  <c r="O24" i="42"/>
  <c r="O25" i="42"/>
  <c r="O26" i="42"/>
  <c r="O27" i="42"/>
  <c r="O28" i="42"/>
  <c r="O29" i="42"/>
  <c r="J10" i="42"/>
  <c r="J12" i="42"/>
  <c r="J13" i="42"/>
  <c r="J14" i="42"/>
  <c r="J15" i="42"/>
  <c r="J16" i="42"/>
  <c r="J17" i="42"/>
  <c r="J18" i="42"/>
  <c r="J19" i="42"/>
  <c r="J20" i="42"/>
  <c r="J21" i="42"/>
  <c r="J22" i="42"/>
  <c r="J23" i="42"/>
  <c r="J24" i="42"/>
  <c r="J25" i="42"/>
  <c r="J26" i="42"/>
  <c r="J27" i="42"/>
  <c r="J28" i="42"/>
  <c r="J29" i="42"/>
  <c r="T30" i="42" l="1"/>
  <c r="U11" i="42"/>
  <c r="T11" i="42"/>
  <c r="O11" i="42"/>
  <c r="L11" i="42"/>
  <c r="K11" i="42"/>
  <c r="J11" i="42"/>
  <c r="E10" i="42"/>
  <c r="E12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G10" i="42"/>
  <c r="F10" i="42"/>
  <c r="V11" i="42" l="1"/>
  <c r="V12" i="42"/>
  <c r="V14" i="42"/>
  <c r="V16" i="42"/>
  <c r="V18" i="42"/>
  <c r="V20" i="42"/>
  <c r="V22" i="42"/>
  <c r="V24" i="42"/>
  <c r="V26" i="42"/>
  <c r="V28" i="42"/>
  <c r="V10" i="42"/>
  <c r="V13" i="42"/>
  <c r="V15" i="42"/>
  <c r="V17" i="42"/>
  <c r="V19" i="42"/>
  <c r="V21" i="42"/>
  <c r="V23" i="42"/>
  <c r="V25" i="42"/>
  <c r="V27" i="42"/>
  <c r="V29" i="42"/>
  <c r="U10" i="42"/>
  <c r="U13" i="42"/>
  <c r="U15" i="42"/>
  <c r="U17" i="42"/>
  <c r="U19" i="42"/>
  <c r="U21" i="42"/>
  <c r="U23" i="42"/>
  <c r="U25" i="42"/>
  <c r="U27" i="42"/>
  <c r="U29" i="42"/>
  <c r="U12" i="42"/>
  <c r="U14" i="42"/>
  <c r="U16" i="42"/>
  <c r="U18" i="42"/>
  <c r="U20" i="42"/>
  <c r="U22" i="42"/>
  <c r="U24" i="42"/>
  <c r="U26" i="42"/>
  <c r="U28" i="42"/>
  <c r="K12" i="42"/>
  <c r="K14" i="42"/>
  <c r="K16" i="42"/>
  <c r="K18" i="42"/>
  <c r="K20" i="42"/>
  <c r="K22" i="42"/>
  <c r="K24" i="42"/>
  <c r="K26" i="42"/>
  <c r="K10" i="42"/>
  <c r="K13" i="42"/>
  <c r="K15" i="42"/>
  <c r="K17" i="42"/>
  <c r="K19" i="42"/>
  <c r="K21" i="42"/>
  <c r="K23" i="42"/>
  <c r="K25" i="42"/>
  <c r="K27" i="42"/>
  <c r="K29" i="42"/>
  <c r="K28" i="42"/>
  <c r="J30" i="42"/>
  <c r="L10" i="42"/>
  <c r="L13" i="42"/>
  <c r="L15" i="42"/>
  <c r="L17" i="42"/>
  <c r="L19" i="42"/>
  <c r="L21" i="42"/>
  <c r="L23" i="42"/>
  <c r="L25" i="42"/>
  <c r="L27" i="42"/>
  <c r="L29" i="42"/>
  <c r="L12" i="42"/>
  <c r="L14" i="42"/>
  <c r="L16" i="42"/>
  <c r="L18" i="42"/>
  <c r="L20" i="42"/>
  <c r="L22" i="42"/>
  <c r="L24" i="42"/>
  <c r="L26" i="42"/>
  <c r="L28" i="42"/>
  <c r="P11" i="42"/>
  <c r="P10" i="42"/>
  <c r="P13" i="42"/>
  <c r="P15" i="42"/>
  <c r="P17" i="42"/>
  <c r="P19" i="42"/>
  <c r="P21" i="42"/>
  <c r="P23" i="42"/>
  <c r="P25" i="42"/>
  <c r="P27" i="42"/>
  <c r="P29" i="42"/>
  <c r="P12" i="42"/>
  <c r="P14" i="42"/>
  <c r="P16" i="42"/>
  <c r="P18" i="42"/>
  <c r="P20" i="42"/>
  <c r="P22" i="42"/>
  <c r="P24" i="42"/>
  <c r="P26" i="42"/>
  <c r="P28" i="42"/>
  <c r="Q12" i="42"/>
  <c r="Q14" i="42"/>
  <c r="Q16" i="42"/>
  <c r="Q18" i="42"/>
  <c r="Q20" i="42"/>
  <c r="Q22" i="42"/>
  <c r="Q24" i="42"/>
  <c r="Q26" i="42"/>
  <c r="Q28" i="42"/>
  <c r="Q10" i="42"/>
  <c r="Q13" i="42"/>
  <c r="Q15" i="42"/>
  <c r="Q17" i="42"/>
  <c r="Q19" i="42"/>
  <c r="Q21" i="42"/>
  <c r="Q23" i="42"/>
  <c r="Q25" i="42"/>
  <c r="Q27" i="42"/>
  <c r="Q29" i="42"/>
  <c r="F26" i="42"/>
  <c r="F22" i="42"/>
  <c r="F18" i="42"/>
  <c r="F14" i="42"/>
  <c r="G29" i="42"/>
  <c r="G27" i="42"/>
  <c r="G25" i="42"/>
  <c r="G23" i="42"/>
  <c r="G21" i="42"/>
  <c r="G19" i="42"/>
  <c r="G17" i="42"/>
  <c r="G15" i="42"/>
  <c r="G13" i="42"/>
  <c r="E30" i="42"/>
  <c r="F28" i="42"/>
  <c r="F24" i="42"/>
  <c r="F20" i="42"/>
  <c r="F16" i="42"/>
  <c r="F12" i="42"/>
  <c r="G28" i="42"/>
  <c r="G26" i="42"/>
  <c r="G24" i="42"/>
  <c r="G22" i="42"/>
  <c r="G20" i="42"/>
  <c r="G18" i="42"/>
  <c r="G16" i="42"/>
  <c r="G14" i="42"/>
  <c r="G12" i="42"/>
  <c r="O30" i="42"/>
  <c r="Q11" i="42"/>
  <c r="Q30" i="42" s="1"/>
  <c r="F29" i="42"/>
  <c r="F27" i="42"/>
  <c r="F25" i="42"/>
  <c r="F23" i="42"/>
  <c r="F21" i="42"/>
  <c r="F19" i="42"/>
  <c r="F17" i="42"/>
  <c r="F15" i="42"/>
  <c r="F13" i="42"/>
  <c r="K30" i="42" l="1"/>
  <c r="L30" i="42"/>
  <c r="U30" i="42"/>
  <c r="V30" i="42"/>
  <c r="P30" i="42"/>
  <c r="G11" i="42"/>
  <c r="G30" i="42" s="1"/>
  <c r="F11" i="42"/>
  <c r="F30" i="42" s="1"/>
  <c r="E11" i="42"/>
</calcChain>
</file>

<file path=xl/sharedStrings.xml><?xml version="1.0" encoding="utf-8"?>
<sst xmlns="http://schemas.openxmlformats.org/spreadsheetml/2006/main" count="249" uniqueCount="75">
  <si>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</si>
  <si>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</si>
  <si>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</si>
  <si>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</si>
  <si>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</si>
  <si>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</si>
  <si>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</si>
  <si>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</si>
  <si>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</si>
  <si>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</si>
  <si>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</si>
  <si>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</si>
  <si>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</si>
  <si>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</si>
  <si>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</si>
  <si>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</si>
  <si>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</si>
  <si>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</si>
  <si>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</si>
  <si>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</si>
  <si>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</si>
  <si>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</si>
  <si>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</si>
  <si>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</si>
  <si>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</si>
  <si>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</si>
  <si>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</si>
  <si>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</si>
  <si>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</si>
  <si>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</si>
  <si>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</si>
  <si>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</si>
  <si>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</si>
  <si>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</si>
  <si>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</si>
  <si>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</si>
  <si>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</si>
  <si>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</si>
  <si>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</si>
  <si>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</si>
  <si>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</si>
  <si>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</si>
  <si>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</si>
  <si>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</si>
  <si>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</si>
  <si>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</si>
  <si>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</si>
  <si>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</si>
  <si>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</si>
  <si>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</si>
  <si>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</si>
  <si>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>2017.</t>
  </si>
  <si>
    <t xml:space="preserve">Broj isplaćenih šteta </t>
  </si>
  <si>
    <t xml:space="preserve">ŽIVOTNA OSIGURANJA </t>
  </si>
  <si>
    <t>I-II-2017</t>
  </si>
  <si>
    <t>I-II-2018</t>
  </si>
  <si>
    <t>2018.</t>
  </si>
  <si>
    <t>R/b</t>
  </si>
  <si>
    <t>Procenat promjene</t>
  </si>
  <si>
    <t>Udio (%)</t>
  </si>
  <si>
    <t xml:space="preserve">Procenat promjene </t>
  </si>
  <si>
    <t>Adriatic osiguranje d.d.*</t>
  </si>
  <si>
    <t>SAS - Super P osiguranje a.d.</t>
  </si>
  <si>
    <t>Euros osiguranje a.d.</t>
  </si>
  <si>
    <t>Central osiguranje d.d.</t>
  </si>
  <si>
    <t>Atos osiguranje a.d.</t>
  </si>
  <si>
    <t>Ukupno:</t>
  </si>
  <si>
    <t>Adriatic osiguranje d.d.</t>
  </si>
  <si>
    <t>*Društva za osiguranje iz Federacije Bosne i Hercegovine i podružnice društava za osiguranje iz Republike Srpske</t>
  </si>
  <si>
    <t>*Od 1. siječnja 2018. godine je Bosna-Sunce osiguranje d.d. nakon akvizicije Zovko osiguranja d.d. počelo poslovati pod novim imenom Adriatic osiguranje d.d.</t>
  </si>
  <si>
    <t>Osiguravajuće društvo</t>
  </si>
  <si>
    <t>BROJ I VRIJEDNOST ISPLAĆENIH ŠTETA PO OSIGURAVAJUĆIM DRUŠTVIMA U BOSNI I HERCEGOVINI</t>
  </si>
  <si>
    <t xml:space="preserve">BROJ I VRIJEDNOST ISPLAĆENIH ŠTETA PO OSIGURAVAJUĆIM DRUŠTVIMA U FEDERACIJI BOSNE I HERCEGOVINE* </t>
  </si>
  <si>
    <t>BROJ I VRIJEDNOST ISPLAĆENIH ŠTETA PO OSIGURAVAJUĆIM DRUŠTVIMA U REPUBLICI SRPSKOJ*</t>
  </si>
  <si>
    <t xml:space="preserve">*Društva za osiguranje iz Republike Srpske i podružnice društava za osiguranje iz Federacije Bosne i Hercegovine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</si>
</sst>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b/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 style="medium">
        <color indexed="64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</cellStyleXfs>
  <cellXfs count="77">
    <xf numFmtId="0" fontId="0" fillId="0" borderId="0" xfId="0"/>
    <xf numFmtId="0" fontId="3" fillId="0" borderId="0" xfId="0" applyFont="1"/>
    <xf numFmtId="164" fontId="3" fillId="0" borderId="0" xfId="6" applyNumberFormat="1" applyFont="1" applyBorder="1" applyAlignment="1">
      <alignment horizontal="right" vertical="center"/>
    </xf>
    <xf numFmtId="0" fontId="4" fillId="0" borderId="0" xfId="0" applyFont="1" applyBorder="1" applyAlignment="1"/>
    <xf numFmtId="164" fontId="4" fillId="2" borderId="13" xfId="6" applyNumberFormat="1" applyFont="1" applyFill="1" applyBorder="1" applyAlignment="1">
      <alignment horizontal="right" vertical="center"/>
    </xf>
    <xf numFmtId="165" fontId="3" fillId="0" borderId="0" xfId="6" applyNumberFormat="1" applyFont="1" applyBorder="1" applyAlignment="1">
      <alignment horizontal="right" vertical="center"/>
    </xf>
    <xf numFmtId="0" fontId="8" fillId="0" borderId="0" xfId="0" applyFont="1" applyBorder="1"/>
    <xf numFmtId="49" fontId="7" fillId="3" borderId="1" xfId="6" applyNumberFormat="1" applyFont="1" applyFill="1" applyBorder="1" applyAlignment="1">
      <alignment horizontal="center" vertical="center" wrapText="1"/>
    </xf>
    <xf numFmtId="49" fontId="7" fillId="3" borderId="6" xfId="6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168" fontId="4" fillId="2" borderId="13" xfId="6" applyNumberFormat="1" applyFont="1" applyFill="1" applyBorder="1" applyAlignment="1">
      <alignment horizontal="right" vertical="center"/>
    </xf>
    <xf numFmtId="165" fontId="4" fillId="2" borderId="13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0" xfId="0" applyFont="1"/>
    <xf numFmtId="164" fontId="3" fillId="0" borderId="16" xfId="6" applyNumberFormat="1" applyFont="1" applyBorder="1" applyAlignment="1">
      <alignment horizontal="left" vertical="center"/>
    </xf>
    <xf numFmtId="4" fontId="3" fillId="0" borderId="0" xfId="6" applyNumberFormat="1" applyFont="1" applyBorder="1" applyAlignment="1">
      <alignment horizontal="right" vertical="center"/>
    </xf>
    <xf numFmtId="164" fontId="10" fillId="0" borderId="16" xfId="6" applyNumberFormat="1" applyFont="1" applyBorder="1" applyAlignment="1">
      <alignment horizontal="left" vertical="center"/>
    </xf>
    <xf numFmtId="164" fontId="10" fillId="0" borderId="17" xfId="6" applyNumberFormat="1" applyFont="1" applyBorder="1" applyAlignment="1">
      <alignment horizontal="left" vertical="center"/>
    </xf>
    <xf numFmtId="4" fontId="10" fillId="0" borderId="0" xfId="6" applyNumberFormat="1" applyFont="1" applyBorder="1" applyAlignment="1">
      <alignment horizontal="right" vertical="center"/>
    </xf>
    <xf numFmtId="165" fontId="10" fillId="0" borderId="0" xfId="6" applyNumberFormat="1" applyFont="1" applyBorder="1" applyAlignment="1">
      <alignment horizontal="right" vertical="center"/>
    </xf>
    <xf numFmtId="164" fontId="10" fillId="0" borderId="0" xfId="6" applyNumberFormat="1" applyFont="1" applyBorder="1" applyAlignment="1">
      <alignment horizontal="right" vertical="center"/>
    </xf>
    <xf numFmtId="0" fontId="11" fillId="2" borderId="13" xfId="0" applyFont="1" applyFill="1" applyBorder="1" applyAlignment="1">
      <alignment horizontal="left"/>
    </xf>
    <xf numFmtId="165" fontId="11" fillId="2" borderId="13" xfId="6" applyNumberFormat="1" applyFont="1" applyFill="1" applyBorder="1" applyAlignment="1">
      <alignment horizontal="right" vertical="center"/>
    </xf>
    <xf numFmtId="164" fontId="11" fillId="2" borderId="13" xfId="6" applyNumberFormat="1" applyFont="1" applyFill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165" fontId="10" fillId="0" borderId="15" xfId="6" applyNumberFormat="1" applyFont="1" applyBorder="1" applyAlignment="1">
      <alignment horizontal="right" vertical="center"/>
    </xf>
    <xf numFmtId="165" fontId="10" fillId="0" borderId="16" xfId="6" applyNumberFormat="1" applyFont="1" applyBorder="1" applyAlignment="1">
      <alignment horizontal="right" vertical="center"/>
    </xf>
    <xf numFmtId="165" fontId="10" fillId="0" borderId="19" xfId="6" applyNumberFormat="1" applyFont="1" applyBorder="1" applyAlignment="1">
      <alignment horizontal="right" vertical="center"/>
    </xf>
    <xf numFmtId="49" fontId="7" fillId="3" borderId="20" xfId="6" applyNumberFormat="1" applyFont="1" applyFill="1" applyBorder="1" applyAlignment="1">
      <alignment horizontal="center" vertical="center" wrapText="1"/>
    </xf>
    <xf numFmtId="168" fontId="11" fillId="2" borderId="18" xfId="6" applyNumberFormat="1" applyFont="1" applyFill="1" applyBorder="1" applyAlignment="1">
      <alignment horizontal="right" vertical="center"/>
    </xf>
    <xf numFmtId="165" fontId="3" fillId="0" borderId="9" xfId="6" applyNumberFormat="1" applyFont="1" applyBorder="1" applyAlignment="1">
      <alignment horizontal="right" vertical="center"/>
    </xf>
    <xf numFmtId="165" fontId="3" fillId="0" borderId="10" xfId="6" applyNumberFormat="1" applyFont="1" applyBorder="1" applyAlignment="1">
      <alignment horizontal="right" vertical="center"/>
    </xf>
    <xf numFmtId="165" fontId="3" fillId="0" borderId="11" xfId="6" applyNumberFormat="1" applyFont="1" applyBorder="1" applyAlignment="1">
      <alignment horizontal="right" vertical="center"/>
    </xf>
    <xf numFmtId="165" fontId="3" fillId="0" borderId="15" xfId="6" applyNumberFormat="1" applyFont="1" applyBorder="1" applyAlignment="1">
      <alignment horizontal="right" vertical="center"/>
    </xf>
    <xf numFmtId="168" fontId="4" fillId="2" borderId="14" xfId="6" applyNumberFormat="1" applyFont="1" applyFill="1" applyBorder="1" applyAlignment="1">
      <alignment horizontal="right" vertical="center"/>
    </xf>
    <xf numFmtId="165" fontId="3" fillId="0" borderId="16" xfId="6" applyNumberFormat="1" applyFont="1" applyBorder="1" applyAlignment="1">
      <alignment horizontal="right" vertical="center"/>
    </xf>
    <xf numFmtId="165" fontId="3" fillId="0" borderId="17" xfId="6" applyNumberFormat="1" applyFont="1" applyBorder="1" applyAlignment="1">
      <alignment horizontal="right" vertical="center"/>
    </xf>
    <xf numFmtId="4" fontId="3" fillId="0" borderId="0" xfId="0" applyNumberFormat="1" applyFont="1" applyBorder="1"/>
    <xf numFmtId="164" fontId="10" fillId="0" borderId="9" xfId="6" applyNumberFormat="1" applyFont="1" applyBorder="1" applyAlignment="1">
      <alignment horizontal="right" vertical="center"/>
    </xf>
    <xf numFmtId="164" fontId="10" fillId="0" borderId="10" xfId="6" applyNumberFormat="1" applyFont="1" applyBorder="1" applyAlignment="1">
      <alignment horizontal="right" vertical="center"/>
    </xf>
    <xf numFmtId="165" fontId="10" fillId="0" borderId="17" xfId="6" applyNumberFormat="1" applyFont="1" applyBorder="1" applyAlignment="1">
      <alignment horizontal="right" vertical="center"/>
    </xf>
    <xf numFmtId="4" fontId="10" fillId="0" borderId="0" xfId="0" applyNumberFormat="1" applyFont="1" applyBorder="1"/>
    <xf numFmtId="4" fontId="4" fillId="2" borderId="13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21" xfId="1" applyFont="1" applyFill="1" applyBorder="1" applyAlignment="1" applyProtection="1">
      <alignment horizontal="center" vertical="center"/>
    </xf>
    <xf numFmtId="0" fontId="2" fillId="0" borderId="22" xfId="1" applyFont="1" applyFill="1" applyBorder="1" applyAlignment="1" applyProtection="1">
      <alignment horizontal="center" vertical="center"/>
    </xf>
    <xf numFmtId="0" fontId="2" fillId="0" borderId="23" xfId="1" applyFont="1" applyFill="1" applyBorder="1" applyAlignment="1" applyProtection="1">
      <alignment horizontal="center" vertical="center"/>
    </xf>
    <xf numFmtId="164" fontId="10" fillId="0" borderId="11" xfId="6" applyNumberFormat="1" applyFont="1" applyBorder="1" applyAlignment="1">
      <alignment horizontal="right" vertical="center"/>
    </xf>
    <xf numFmtId="164" fontId="10" fillId="0" borderId="25" xfId="6" applyNumberFormat="1" applyFont="1" applyBorder="1" applyAlignment="1">
      <alignment horizontal="left" vertical="center"/>
    </xf>
    <xf numFmtId="164" fontId="10" fillId="0" borderId="24" xfId="6" applyNumberFormat="1" applyFont="1" applyBorder="1" applyAlignment="1">
      <alignment horizontal="left" vertical="center"/>
    </xf>
    <xf numFmtId="165" fontId="10" fillId="0" borderId="25" xfId="6" applyNumberFormat="1" applyFont="1" applyBorder="1" applyAlignment="1">
      <alignment horizontal="right" vertical="center"/>
    </xf>
    <xf numFmtId="165" fontId="10" fillId="0" borderId="26" xfId="6" applyNumberFormat="1" applyFont="1" applyBorder="1" applyAlignment="1">
      <alignment horizontal="right" vertical="center"/>
    </xf>
    <xf numFmtId="165" fontId="3" fillId="0" borderId="25" xfId="6" applyNumberFormat="1" applyFont="1" applyBorder="1" applyAlignment="1">
      <alignment horizontal="right" vertical="center"/>
    </xf>
    <xf numFmtId="0" fontId="3" fillId="0" borderId="0" xfId="11" applyFont="1"/>
    <xf numFmtId="4" fontId="2" fillId="0" borderId="0" xfId="0" applyNumberFormat="1" applyFont="1" applyFill="1" applyBorder="1" applyAlignment="1">
      <alignment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6" fontId="7" fillId="3" borderId="0" xfId="6" applyNumberFormat="1" applyFont="1" applyFill="1" applyBorder="1" applyAlignment="1">
      <alignment horizontal="center" vertical="center" wrapText="1"/>
    </xf>
    <xf numFmtId="167" fontId="7" fillId="3" borderId="0" xfId="6" applyNumberFormat="1" applyFont="1" applyFill="1" applyBorder="1" applyAlignment="1">
      <alignment horizontal="center" vertical="center" wrapText="1"/>
    </xf>
    <xf numFmtId="167" fontId="7" fillId="3" borderId="1" xfId="6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12">
    <cellStyle name="Comma" xfId="6" builtinId="3"/>
    <cellStyle name="Normal" xfId="0" builtinId="0"/>
    <cellStyle name="Normal 2" xfId="10"/>
    <cellStyle name="Normal 6" xfId="11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3"/>
  <sheetViews>
    <sheetView showGridLines="0" tabSelected="1" showRuler="0" view="pageLayout" zoomScale="70" zoomScaleNormal="70" zoomScalePageLayoutView="70" workbookViewId="0">
      <selection activeCell="B37" sqref="B37"/>
    </sheetView>
  </sheetViews>
  <sheetFormatPr defaultRowHeight="15" x14ac:dyDescent="0.25"/>
  <cols>
    <col min="1" max="1" width="4" customWidth="1"/>
    <col min="2" max="2" width="25.42578125" customWidth="1"/>
    <col min="3" max="3" width="10.28515625" customWidth="1"/>
    <col min="4" max="4" width="9.5703125" customWidth="1"/>
    <col min="5" max="5" width="10.28515625" customWidth="1"/>
    <col min="6" max="6" width="7.85546875" customWidth="1"/>
    <col min="7" max="7" width="7.7109375" customWidth="1"/>
    <col min="8" max="8" width="12.85546875" customWidth="1"/>
    <col min="9" max="9" width="13.140625" customWidth="1"/>
    <col min="10" max="10" width="9.85546875" customWidth="1"/>
    <col min="11" max="11" width="8" customWidth="1"/>
    <col min="12" max="12" width="7.7109375" customWidth="1"/>
    <col min="13" max="13" width="10.42578125" customWidth="1"/>
    <col min="14" max="14" width="10.5703125" customWidth="1"/>
    <col min="15" max="15" width="10" customWidth="1"/>
    <col min="16" max="16" width="8.28515625" customWidth="1"/>
    <col min="17" max="17" width="8" customWidth="1"/>
    <col min="18" max="18" width="12.28515625" customWidth="1"/>
    <col min="19" max="19" width="14.140625" customWidth="1"/>
    <col min="20" max="20" width="9.7109375" customWidth="1"/>
    <col min="21" max="21" width="8.28515625" customWidth="1"/>
    <col min="22" max="22" width="8.7109375" customWidth="1"/>
  </cols>
  <sheetData>
    <row r="3" spans="1:22" x14ac:dyDescent="0.25">
      <c r="H3" s="3" t="s">
        <v>71</v>
      </c>
    </row>
    <row r="4" spans="1:22" x14ac:dyDescent="0.25">
      <c r="F4" s="1"/>
    </row>
    <row r="6" spans="1:22" ht="15.75" thickBot="1" x14ac:dyDescent="0.3">
      <c r="D6" s="6"/>
      <c r="E6" s="6"/>
      <c r="F6" s="6"/>
      <c r="G6" s="6"/>
      <c r="H6" s="6"/>
      <c r="I6" s="6"/>
      <c r="J6" s="6"/>
      <c r="K6" s="6"/>
      <c r="L6" s="6"/>
    </row>
    <row r="7" spans="1:22" ht="24.75" customHeight="1" x14ac:dyDescent="0.25">
      <c r="A7" s="58" t="s">
        <v>57</v>
      </c>
      <c r="B7" s="61" t="s">
        <v>70</v>
      </c>
      <c r="C7" s="64" t="s">
        <v>50</v>
      </c>
      <c r="D7" s="64"/>
      <c r="E7" s="64"/>
      <c r="F7" s="64"/>
      <c r="G7" s="64"/>
      <c r="H7" s="65"/>
      <c r="I7" s="65"/>
      <c r="J7" s="65"/>
      <c r="K7" s="65"/>
      <c r="L7" s="65"/>
      <c r="M7" s="64" t="s">
        <v>53</v>
      </c>
      <c r="N7" s="64"/>
      <c r="O7" s="64"/>
      <c r="P7" s="64"/>
      <c r="Q7" s="64"/>
      <c r="R7" s="65"/>
      <c r="S7" s="65"/>
      <c r="T7" s="65"/>
      <c r="U7" s="65"/>
      <c r="V7" s="66"/>
    </row>
    <row r="8" spans="1:22" ht="26.25" customHeight="1" x14ac:dyDescent="0.25">
      <c r="A8" s="59"/>
      <c r="B8" s="62"/>
      <c r="C8" s="67" t="s">
        <v>52</v>
      </c>
      <c r="D8" s="67"/>
      <c r="E8" s="68" t="s">
        <v>58</v>
      </c>
      <c r="F8" s="68" t="s">
        <v>59</v>
      </c>
      <c r="G8" s="68"/>
      <c r="H8" s="67" t="s">
        <v>21</v>
      </c>
      <c r="I8" s="67"/>
      <c r="J8" s="68" t="s">
        <v>58</v>
      </c>
      <c r="K8" s="68" t="s">
        <v>59</v>
      </c>
      <c r="L8" s="68"/>
      <c r="M8" s="67" t="s">
        <v>52</v>
      </c>
      <c r="N8" s="67"/>
      <c r="O8" s="68" t="s">
        <v>58</v>
      </c>
      <c r="P8" s="68" t="s">
        <v>59</v>
      </c>
      <c r="Q8" s="68"/>
      <c r="R8" s="67" t="s">
        <v>21</v>
      </c>
      <c r="S8" s="67"/>
      <c r="T8" s="68" t="s">
        <v>58</v>
      </c>
      <c r="U8" s="70" t="s">
        <v>59</v>
      </c>
      <c r="V8" s="71"/>
    </row>
    <row r="9" spans="1:22" ht="27.75" customHeight="1" thickBot="1" x14ac:dyDescent="0.3">
      <c r="A9" s="60"/>
      <c r="B9" s="63"/>
      <c r="C9" s="45" t="s">
        <v>54</v>
      </c>
      <c r="D9" s="45" t="s">
        <v>55</v>
      </c>
      <c r="E9" s="69"/>
      <c r="F9" s="7" t="s">
        <v>51</v>
      </c>
      <c r="G9" s="7" t="s">
        <v>56</v>
      </c>
      <c r="H9" s="45" t="s">
        <v>54</v>
      </c>
      <c r="I9" s="45" t="s">
        <v>55</v>
      </c>
      <c r="J9" s="69"/>
      <c r="K9" s="7" t="s">
        <v>51</v>
      </c>
      <c r="L9" s="7" t="s">
        <v>56</v>
      </c>
      <c r="M9" s="45" t="s">
        <v>54</v>
      </c>
      <c r="N9" s="45" t="s">
        <v>55</v>
      </c>
      <c r="O9" s="69"/>
      <c r="P9" s="7" t="s">
        <v>51</v>
      </c>
      <c r="Q9" s="7" t="s">
        <v>56</v>
      </c>
      <c r="R9" s="45" t="s">
        <v>54</v>
      </c>
      <c r="S9" s="45" t="s">
        <v>55</v>
      </c>
      <c r="T9" s="69"/>
      <c r="U9" s="7" t="s">
        <v>51</v>
      </c>
      <c r="V9" s="8" t="s">
        <v>56</v>
      </c>
    </row>
    <row r="10" spans="1:22" x14ac:dyDescent="0.25">
      <c r="A10" s="47" t="s">
        <v>23</v>
      </c>
      <c r="B10" s="15" t="s">
        <v>61</v>
      </c>
      <c r="C10" s="25">
        <f>FBiH!C10+RS!C10</f>
        <v>2235</v>
      </c>
      <c r="D10" s="16">
        <f>FBiH!D10+RS!D10</f>
        <v>2435</v>
      </c>
      <c r="E10" s="5">
        <f t="shared" ref="E10:E36" si="0">IFERROR((D10-C10)/C10*100, "-")</f>
        <v>8.9485458612975393</v>
      </c>
      <c r="F10" s="5">
        <f t="shared" ref="F10:F36" si="1">C10/C$37*100</f>
        <v>14.783701547823785</v>
      </c>
      <c r="G10" s="34">
        <f t="shared" ref="G10:G36" si="2">D10/D$37*100</f>
        <v>14.027305720375596</v>
      </c>
      <c r="H10" s="16">
        <f>FBiH!H10+RS!H10</f>
        <v>3054069</v>
      </c>
      <c r="I10" s="16">
        <f>FBiH!I10+RS!I10</f>
        <v>3586478.0001000008</v>
      </c>
      <c r="J10" s="5">
        <f t="shared" ref="J10:J36" si="3">IFERROR((I10-H10)/H10*100, "-")</f>
        <v>17.43277575261072</v>
      </c>
      <c r="K10" s="5">
        <f t="shared" ref="K10:K35" si="4">H10/H$37*100</f>
        <v>10.941812799318324</v>
      </c>
      <c r="L10" s="31">
        <f>I10/I$37*100</f>
        <v>11.057221139651615</v>
      </c>
      <c r="M10" s="25">
        <f>FBiH!M10+RS!M10</f>
        <v>68</v>
      </c>
      <c r="N10" s="19">
        <f>FBiH!N10+RS!N10</f>
        <v>98</v>
      </c>
      <c r="O10" s="20">
        <f t="shared" ref="O10:O36" si="5">IFERROR((N10-M10)/M10*100, "-")</f>
        <v>44.117647058823529</v>
      </c>
      <c r="P10" s="20">
        <f t="shared" ref="P10:P36" si="6">M10/M$37*100</f>
        <v>3.7883008356545962</v>
      </c>
      <c r="Q10" s="26">
        <f t="shared" ref="Q10:Q36" si="7">N10/N$37*100</f>
        <v>5.343511450381679</v>
      </c>
      <c r="R10" s="19">
        <f>FBiH!R10+RS!R10</f>
        <v>113474.95</v>
      </c>
      <c r="S10" s="19">
        <f>FBiH!S10+RS!S10</f>
        <v>358881.46</v>
      </c>
      <c r="T10" s="20">
        <f t="shared" ref="T10:T36" si="8">IFERROR((S10-R10)/R10*100, "-")</f>
        <v>216.26492014316815</v>
      </c>
      <c r="U10" s="5">
        <f t="shared" ref="U10:U36" si="9">R10/R$37*100</f>
        <v>1.2534246619979712</v>
      </c>
      <c r="V10" s="32">
        <f t="shared" ref="V10:V36" si="10">S10/S$37*100</f>
        <v>4.1147159756562948</v>
      </c>
    </row>
    <row r="11" spans="1:22" x14ac:dyDescent="0.25">
      <c r="A11" s="48" t="s">
        <v>24</v>
      </c>
      <c r="B11" s="15" t="s">
        <v>0</v>
      </c>
      <c r="C11" s="25">
        <f>FBiH!C11+RS!C11</f>
        <v>703</v>
      </c>
      <c r="D11" s="16">
        <f>FBiH!D11+RS!D11</f>
        <v>1074</v>
      </c>
      <c r="E11" s="5">
        <f>IFERROR((D11-C11)/C11*100, "-")</f>
        <v>52.773826458036986</v>
      </c>
      <c r="F11" s="5">
        <f>C11/C$37*100</f>
        <v>4.6500859902103455</v>
      </c>
      <c r="G11" s="36">
        <f>D11/D$37*100</f>
        <v>6.1869923382683334</v>
      </c>
      <c r="H11" s="16">
        <f>FBiH!H11+RS!H11</f>
        <v>1227158.5999999999</v>
      </c>
      <c r="I11" s="16">
        <f>FBiH!I11+RS!I11</f>
        <v>1833926.1550000003</v>
      </c>
      <c r="J11" s="5">
        <f>IFERROR((I11-H11)/H11*100, "-")</f>
        <v>49.444917307347268</v>
      </c>
      <c r="K11" s="5">
        <f>H11/H$37*100</f>
        <v>4.396541033052479</v>
      </c>
      <c r="L11" s="32">
        <f>I11/I$37*100</f>
        <v>5.6540503103770883</v>
      </c>
      <c r="M11" s="25">
        <f>FBiH!M11+RS!M11</f>
        <v>0</v>
      </c>
      <c r="N11" s="19">
        <f>FBiH!N11+RS!N11</f>
        <v>0</v>
      </c>
      <c r="O11" s="20" t="str">
        <f>IFERROR((N11-M11)/M11*100, "-")</f>
        <v>-</v>
      </c>
      <c r="P11" s="20">
        <f>M11/M$37*100</f>
        <v>0</v>
      </c>
      <c r="Q11" s="27">
        <f>N11/N$37*100</f>
        <v>0</v>
      </c>
      <c r="R11" s="19">
        <f>FBiH!R11+RS!R11</f>
        <v>0</v>
      </c>
      <c r="S11" s="19">
        <f>FBiH!S11+RS!S11</f>
        <v>0</v>
      </c>
      <c r="T11" s="20" t="str">
        <f>IFERROR((S11-R11)/R11*100, "-")</f>
        <v>-</v>
      </c>
      <c r="U11" s="5">
        <f>R11/R$37*100</f>
        <v>0</v>
      </c>
      <c r="V11" s="32">
        <f>S11/S$37*100</f>
        <v>0</v>
      </c>
    </row>
    <row r="12" spans="1:22" ht="13.5" customHeight="1" x14ac:dyDescent="0.25">
      <c r="A12" s="48" t="s">
        <v>25</v>
      </c>
      <c r="B12" s="15" t="s">
        <v>65</v>
      </c>
      <c r="C12" s="25">
        <f>FBiH!C12+RS!C12</f>
        <v>272</v>
      </c>
      <c r="D12" s="16">
        <f>FBiH!D12+RS!D12</f>
        <v>378</v>
      </c>
      <c r="E12" s="5">
        <f t="shared" si="0"/>
        <v>38.970588235294116</v>
      </c>
      <c r="F12" s="5">
        <f t="shared" si="1"/>
        <v>1.7991797856859373</v>
      </c>
      <c r="G12" s="36">
        <f t="shared" si="2"/>
        <v>2.1775447894463968</v>
      </c>
      <c r="H12" s="16">
        <f>FBiH!H12+RS!H12</f>
        <v>609978.54999999993</v>
      </c>
      <c r="I12" s="16">
        <f>FBiH!I12+RS!I12</f>
        <v>1765685.98</v>
      </c>
      <c r="J12" s="5">
        <f t="shared" si="3"/>
        <v>189.46689682776554</v>
      </c>
      <c r="K12" s="5">
        <f t="shared" si="4"/>
        <v>2.1853701097452713</v>
      </c>
      <c r="L12" s="32">
        <f>I12/I$37*100</f>
        <v>5.4436637680471227</v>
      </c>
      <c r="M12" s="25">
        <f>FBiH!M12+RS!M12</f>
        <v>0</v>
      </c>
      <c r="N12" s="19">
        <f>FBiH!N12+RS!N12</f>
        <v>0</v>
      </c>
      <c r="O12" s="20" t="str">
        <f t="shared" si="5"/>
        <v>-</v>
      </c>
      <c r="P12" s="20">
        <f t="shared" si="6"/>
        <v>0</v>
      </c>
      <c r="Q12" s="27">
        <f t="shared" si="7"/>
        <v>0</v>
      </c>
      <c r="R12" s="19">
        <f>FBiH!R12+RS!R12</f>
        <v>0</v>
      </c>
      <c r="S12" s="19">
        <f>FBiH!S12+RS!S12</f>
        <v>0</v>
      </c>
      <c r="T12" s="20" t="str">
        <f t="shared" si="8"/>
        <v>-</v>
      </c>
      <c r="U12" s="5">
        <f t="shared" si="9"/>
        <v>0</v>
      </c>
      <c r="V12" s="32">
        <f t="shared" si="10"/>
        <v>0</v>
      </c>
    </row>
    <row r="13" spans="1:22" ht="15" customHeight="1" x14ac:dyDescent="0.25">
      <c r="A13" s="48" t="s">
        <v>26</v>
      </c>
      <c r="B13" s="15" t="s">
        <v>12</v>
      </c>
      <c r="C13" s="25">
        <f>FBiH!C13+RS!C13</f>
        <v>292</v>
      </c>
      <c r="D13" s="16">
        <f>FBiH!D13+RS!D13</f>
        <v>332</v>
      </c>
      <c r="E13" s="5">
        <f t="shared" si="0"/>
        <v>13.698630136986301</v>
      </c>
      <c r="F13" s="5">
        <f t="shared" si="1"/>
        <v>1.931472416986374</v>
      </c>
      <c r="G13" s="36">
        <f t="shared" si="2"/>
        <v>1.9125525663920733</v>
      </c>
      <c r="H13" s="16">
        <f>FBiH!H13+RS!H13</f>
        <v>1009472.89</v>
      </c>
      <c r="I13" s="16">
        <f>FBiH!I13+RS!I13</f>
        <v>951379.2</v>
      </c>
      <c r="J13" s="5">
        <f t="shared" si="3"/>
        <v>-5.7548539020200993</v>
      </c>
      <c r="K13" s="5">
        <f t="shared" si="4"/>
        <v>3.6166384545885695</v>
      </c>
      <c r="L13" s="32">
        <f t="shared" ref="L13:L36" si="11">I13/I$37*100</f>
        <v>2.9331311112940126</v>
      </c>
      <c r="M13" s="25">
        <f>FBiH!M13+RS!M13</f>
        <v>0</v>
      </c>
      <c r="N13" s="19">
        <f>FBiH!N13+RS!N13</f>
        <v>0</v>
      </c>
      <c r="O13" s="20" t="str">
        <f t="shared" si="5"/>
        <v>-</v>
      </c>
      <c r="P13" s="20">
        <f t="shared" si="6"/>
        <v>0</v>
      </c>
      <c r="Q13" s="27">
        <f t="shared" si="7"/>
        <v>0</v>
      </c>
      <c r="R13" s="19">
        <f>FBiH!R13+RS!R13</f>
        <v>0</v>
      </c>
      <c r="S13" s="19">
        <f>FBiH!S13+RS!S13</f>
        <v>0</v>
      </c>
      <c r="T13" s="20" t="str">
        <f t="shared" si="8"/>
        <v>-</v>
      </c>
      <c r="U13" s="5">
        <f t="shared" si="9"/>
        <v>0</v>
      </c>
      <c r="V13" s="32">
        <f t="shared" si="10"/>
        <v>0</v>
      </c>
    </row>
    <row r="14" spans="1:22" ht="19.5" customHeight="1" x14ac:dyDescent="0.25">
      <c r="A14" s="48" t="s">
        <v>27</v>
      </c>
      <c r="B14" s="15" t="s">
        <v>1</v>
      </c>
      <c r="C14" s="25">
        <f>FBiH!C14+RS!C14</f>
        <v>355</v>
      </c>
      <c r="D14" s="16">
        <f>FBiH!D14+RS!D14</f>
        <v>289</v>
      </c>
      <c r="E14" s="5">
        <f t="shared" si="0"/>
        <v>-18.591549295774648</v>
      </c>
      <c r="F14" s="5">
        <f t="shared" si="1"/>
        <v>2.3481942055827489</v>
      </c>
      <c r="G14" s="36">
        <f t="shared" si="2"/>
        <v>1.6648424448412926</v>
      </c>
      <c r="H14" s="16">
        <f>FBiH!H14+RS!H14</f>
        <v>758874.83</v>
      </c>
      <c r="I14" s="16">
        <f>FBiH!I14+RS!I14</f>
        <v>654213</v>
      </c>
      <c r="J14" s="5">
        <f t="shared" si="3"/>
        <v>-13.791711869004795</v>
      </c>
      <c r="K14" s="5">
        <f t="shared" si="4"/>
        <v>2.7188208020102089</v>
      </c>
      <c r="L14" s="32">
        <f t="shared" si="11"/>
        <v>2.016958646681565</v>
      </c>
      <c r="M14" s="25">
        <f>FBiH!M14+RS!M14</f>
        <v>0</v>
      </c>
      <c r="N14" s="19">
        <f>FBiH!N14+RS!N14</f>
        <v>0</v>
      </c>
      <c r="O14" s="20" t="str">
        <f t="shared" si="5"/>
        <v>-</v>
      </c>
      <c r="P14" s="20">
        <f t="shared" si="6"/>
        <v>0</v>
      </c>
      <c r="Q14" s="27">
        <f t="shared" si="7"/>
        <v>0</v>
      </c>
      <c r="R14" s="19">
        <f>FBiH!R14+RS!R14</f>
        <v>0</v>
      </c>
      <c r="S14" s="19">
        <f>FBiH!S14+RS!S14</f>
        <v>0</v>
      </c>
      <c r="T14" s="20" t="str">
        <f t="shared" si="8"/>
        <v>-</v>
      </c>
      <c r="U14" s="5">
        <f t="shared" si="9"/>
        <v>0</v>
      </c>
      <c r="V14" s="32">
        <f t="shared" si="10"/>
        <v>0</v>
      </c>
    </row>
    <row r="15" spans="1:22" x14ac:dyDescent="0.25">
      <c r="A15" s="48" t="s">
        <v>28</v>
      </c>
      <c r="B15" s="15" t="s">
        <v>64</v>
      </c>
      <c r="C15" s="25">
        <f>FBiH!C15</f>
        <v>96</v>
      </c>
      <c r="D15" s="16">
        <f>FBiH!D15</f>
        <v>717</v>
      </c>
      <c r="E15" s="5">
        <f t="shared" si="0"/>
        <v>646.875</v>
      </c>
      <c r="F15" s="5">
        <f t="shared" si="1"/>
        <v>0.63500463024209552</v>
      </c>
      <c r="G15" s="36">
        <f t="shared" si="2"/>
        <v>4.1304222593467363</v>
      </c>
      <c r="H15" s="16">
        <f>FBiH!H15</f>
        <v>157790.02000000002</v>
      </c>
      <c r="I15" s="16">
        <f>FBiH!I15</f>
        <v>975166.07999999984</v>
      </c>
      <c r="J15" s="5">
        <f t="shared" si="3"/>
        <v>518.01505570504378</v>
      </c>
      <c r="K15" s="5">
        <f t="shared" si="4"/>
        <v>0.56531429396018706</v>
      </c>
      <c r="L15" s="32">
        <f t="shared" si="11"/>
        <v>3.0064667883496146</v>
      </c>
      <c r="M15" s="25">
        <f>FBiH!M15</f>
        <v>0</v>
      </c>
      <c r="N15" s="19">
        <f>FBiH!N15</f>
        <v>0</v>
      </c>
      <c r="O15" s="20" t="str">
        <f t="shared" si="5"/>
        <v>-</v>
      </c>
      <c r="P15" s="20">
        <f t="shared" si="6"/>
        <v>0</v>
      </c>
      <c r="Q15" s="27">
        <f t="shared" si="7"/>
        <v>0</v>
      </c>
      <c r="R15" s="19">
        <f>FBiH!R15</f>
        <v>0</v>
      </c>
      <c r="S15" s="19">
        <f>FBiH!S15</f>
        <v>0</v>
      </c>
      <c r="T15" s="20" t="str">
        <f t="shared" si="8"/>
        <v>-</v>
      </c>
      <c r="U15" s="5">
        <f t="shared" si="9"/>
        <v>0</v>
      </c>
      <c r="V15" s="32">
        <f t="shared" si="10"/>
        <v>0</v>
      </c>
    </row>
    <row r="16" spans="1:22" ht="18" customHeight="1" x14ac:dyDescent="0.25">
      <c r="A16" s="48" t="s">
        <v>29</v>
      </c>
      <c r="B16" s="15" t="s">
        <v>2</v>
      </c>
      <c r="C16" s="25">
        <f>FBiH!C16+RS!C15</f>
        <v>944</v>
      </c>
      <c r="D16" s="25">
        <f>FBiH!D16+RS!D15</f>
        <v>1042</v>
      </c>
      <c r="E16" s="5">
        <f t="shared" si="0"/>
        <v>10.381355932203389</v>
      </c>
      <c r="F16" s="5">
        <f t="shared" si="1"/>
        <v>6.2442121973806062</v>
      </c>
      <c r="G16" s="36">
        <f t="shared" si="2"/>
        <v>6.0026499222305434</v>
      </c>
      <c r="H16" s="16">
        <f>FBiH!H16+RS!H15</f>
        <v>1783180.92</v>
      </c>
      <c r="I16" s="16">
        <f>FBiH!I16+RS!I15</f>
        <v>2109132.0200000005</v>
      </c>
      <c r="J16" s="5">
        <f t="shared" si="3"/>
        <v>18.279194014704945</v>
      </c>
      <c r="K16" s="5">
        <f t="shared" si="4"/>
        <v>6.3886021612334964</v>
      </c>
      <c r="L16" s="32">
        <f t="shared" si="11"/>
        <v>6.5025183919181604</v>
      </c>
      <c r="M16" s="19">
        <f>FBiH!M16+RS!M15</f>
        <v>185</v>
      </c>
      <c r="N16" s="19">
        <f>FBiH!N16+RS!N15</f>
        <v>149</v>
      </c>
      <c r="O16" s="20">
        <f t="shared" si="5"/>
        <v>-19.45945945945946</v>
      </c>
      <c r="P16" s="20">
        <f t="shared" si="6"/>
        <v>10.30640668523677</v>
      </c>
      <c r="Q16" s="27">
        <f t="shared" si="7"/>
        <v>8.1243184296619404</v>
      </c>
      <c r="R16" s="19">
        <f>FBiH!R16+RS!R15</f>
        <v>2238040.0999999996</v>
      </c>
      <c r="S16" s="19">
        <f>FBiH!S16+RS!S15</f>
        <v>1564835.74</v>
      </c>
      <c r="T16" s="20">
        <f t="shared" si="8"/>
        <v>-30.080084802770056</v>
      </c>
      <c r="U16" s="5">
        <f t="shared" si="9"/>
        <v>24.721003674206557</v>
      </c>
      <c r="V16" s="32">
        <f t="shared" si="10"/>
        <v>17.941452363284355</v>
      </c>
    </row>
    <row r="17" spans="1:22" ht="15.75" customHeight="1" x14ac:dyDescent="0.25">
      <c r="A17" s="48" t="s">
        <v>30</v>
      </c>
      <c r="B17" s="15" t="s">
        <v>13</v>
      </c>
      <c r="C17" s="25">
        <f>FBiH!C17+RS!C16</f>
        <v>487</v>
      </c>
      <c r="D17" s="25">
        <f>FBiH!D17+RS!D16</f>
        <v>553</v>
      </c>
      <c r="E17" s="5">
        <f t="shared" si="0"/>
        <v>13.552361396303903</v>
      </c>
      <c r="F17" s="5">
        <f t="shared" si="1"/>
        <v>3.2213255721656302</v>
      </c>
      <c r="G17" s="36">
        <f t="shared" si="2"/>
        <v>3.1856673771530621</v>
      </c>
      <c r="H17" s="16">
        <f>FBiH!H17+RS!H16</f>
        <v>1240428.32</v>
      </c>
      <c r="I17" s="16">
        <f>FBiH!I17+RS!I16</f>
        <v>1330717.5999999999</v>
      </c>
      <c r="J17" s="5">
        <f t="shared" si="3"/>
        <v>7.2788792826013342</v>
      </c>
      <c r="K17" s="5">
        <f t="shared" si="4"/>
        <v>4.4440824579971592</v>
      </c>
      <c r="L17" s="32">
        <f t="shared" si="11"/>
        <v>4.1026429765402694</v>
      </c>
      <c r="M17" s="19">
        <f>FBiH!M17+RS!M16</f>
        <v>0</v>
      </c>
      <c r="N17" s="19">
        <f>FBiH!N17+RS!N16</f>
        <v>0</v>
      </c>
      <c r="O17" s="20" t="str">
        <f t="shared" si="5"/>
        <v>-</v>
      </c>
      <c r="P17" s="20">
        <f t="shared" si="6"/>
        <v>0</v>
      </c>
      <c r="Q17" s="27">
        <f t="shared" si="7"/>
        <v>0</v>
      </c>
      <c r="R17" s="19">
        <f>FBiH!R17+RS!R16</f>
        <v>0</v>
      </c>
      <c r="S17" s="19">
        <f>FBiH!S17+RS!S16</f>
        <v>0</v>
      </c>
      <c r="T17" s="20" t="str">
        <f t="shared" si="8"/>
        <v>-</v>
      </c>
      <c r="U17" s="5">
        <f t="shared" si="9"/>
        <v>0</v>
      </c>
      <c r="V17" s="32">
        <f t="shared" si="10"/>
        <v>0</v>
      </c>
    </row>
    <row r="18" spans="1:22" x14ac:dyDescent="0.25">
      <c r="A18" s="48" t="s">
        <v>31</v>
      </c>
      <c r="B18" s="15" t="s">
        <v>14</v>
      </c>
      <c r="C18" s="25">
        <f>FBiH!C18+RS!C17</f>
        <v>589</v>
      </c>
      <c r="D18" s="25">
        <f>FBiH!D18+RS!D17</f>
        <v>816</v>
      </c>
      <c r="E18" s="5">
        <f t="shared" si="0"/>
        <v>38.539898132427844</v>
      </c>
      <c r="F18" s="5">
        <f t="shared" si="1"/>
        <v>3.8960179917978568</v>
      </c>
      <c r="G18" s="36">
        <f t="shared" si="2"/>
        <v>4.7007316089636504</v>
      </c>
      <c r="H18" s="16">
        <f>FBiH!H18+RS!H17</f>
        <v>1102794.1500000001</v>
      </c>
      <c r="I18" s="16">
        <f>FBiH!I18+RS!I17</f>
        <v>1412829.47</v>
      </c>
      <c r="J18" s="5">
        <f t="shared" si="3"/>
        <v>28.113616670890014</v>
      </c>
      <c r="K18" s="5">
        <f t="shared" si="4"/>
        <v>3.9509805264659614</v>
      </c>
      <c r="L18" s="32">
        <f t="shared" si="11"/>
        <v>4.355796377942708</v>
      </c>
      <c r="M18" s="19">
        <f>FBiH!M18+RS!M17</f>
        <v>48</v>
      </c>
      <c r="N18" s="19">
        <f>FBiH!N18+RS!N17</f>
        <v>65</v>
      </c>
      <c r="O18" s="20">
        <f t="shared" si="5"/>
        <v>35.416666666666671</v>
      </c>
      <c r="P18" s="20">
        <f t="shared" si="6"/>
        <v>2.6740947075208914</v>
      </c>
      <c r="Q18" s="27">
        <f t="shared" si="7"/>
        <v>3.544165757906216</v>
      </c>
      <c r="R18" s="19">
        <f>FBiH!R18+RS!R17</f>
        <v>55442.86</v>
      </c>
      <c r="S18" s="19">
        <f>FBiH!S18+RS!S17</f>
        <v>80362.06</v>
      </c>
      <c r="T18" s="20">
        <f t="shared" si="8"/>
        <v>44.945733318952151</v>
      </c>
      <c r="U18" s="5">
        <f t="shared" si="9"/>
        <v>0.61241223772912734</v>
      </c>
      <c r="V18" s="32">
        <f t="shared" si="10"/>
        <v>0.9213823754468945</v>
      </c>
    </row>
    <row r="19" spans="1:22" x14ac:dyDescent="0.25">
      <c r="A19" s="48" t="s">
        <v>32</v>
      </c>
      <c r="B19" s="15" t="s">
        <v>3</v>
      </c>
      <c r="C19" s="25">
        <f>FBiH!C19+RS!C18</f>
        <v>1955</v>
      </c>
      <c r="D19" s="25">
        <f>FBiH!D19+RS!D18</f>
        <v>1834</v>
      </c>
      <c r="E19" s="5">
        <f t="shared" si="0"/>
        <v>-6.1892583120204607</v>
      </c>
      <c r="F19" s="5">
        <f t="shared" si="1"/>
        <v>12.931604709617675</v>
      </c>
      <c r="G19" s="36">
        <f t="shared" si="2"/>
        <v>10.565124719165851</v>
      </c>
      <c r="H19" s="16">
        <f>FBiH!H19+RS!H18</f>
        <v>3758922.8199999994</v>
      </c>
      <c r="I19" s="16">
        <f>FBiH!I19+RS!I18</f>
        <v>3719918.8528999994</v>
      </c>
      <c r="J19" s="5">
        <f t="shared" si="3"/>
        <v>-1.0376368169219292</v>
      </c>
      <c r="K19" s="5">
        <f t="shared" si="4"/>
        <v>13.467092532462665</v>
      </c>
      <c r="L19" s="32">
        <f t="shared" si="11"/>
        <v>11.468623361673371</v>
      </c>
      <c r="M19" s="19">
        <f>FBiH!M19+RS!M18</f>
        <v>0</v>
      </c>
      <c r="N19" s="19">
        <f>FBiH!N19+RS!N18</f>
        <v>0</v>
      </c>
      <c r="O19" s="20" t="str">
        <f t="shared" si="5"/>
        <v>-</v>
      </c>
      <c r="P19" s="20">
        <f t="shared" si="6"/>
        <v>0</v>
      </c>
      <c r="Q19" s="27">
        <f t="shared" si="7"/>
        <v>0</v>
      </c>
      <c r="R19" s="19">
        <f>FBiH!R19+RS!R18</f>
        <v>0</v>
      </c>
      <c r="S19" s="19">
        <f>FBiH!S19+RS!S18</f>
        <v>0</v>
      </c>
      <c r="T19" s="20" t="str">
        <f t="shared" si="8"/>
        <v>-</v>
      </c>
      <c r="U19" s="5">
        <f t="shared" si="9"/>
        <v>0</v>
      </c>
      <c r="V19" s="32">
        <f t="shared" si="10"/>
        <v>0</v>
      </c>
    </row>
    <row r="20" spans="1:22" x14ac:dyDescent="0.25">
      <c r="A20" s="48" t="s">
        <v>33</v>
      </c>
      <c r="B20" s="15" t="s">
        <v>63</v>
      </c>
      <c r="C20" s="25">
        <f>RS!C19</f>
        <v>50</v>
      </c>
      <c r="D20" s="25">
        <f>RS!D19</f>
        <v>105</v>
      </c>
      <c r="E20" s="5">
        <f t="shared" si="0"/>
        <v>110.00000000000001</v>
      </c>
      <c r="F20" s="5">
        <f t="shared" si="1"/>
        <v>0.3307315782510914</v>
      </c>
      <c r="G20" s="36">
        <f t="shared" si="2"/>
        <v>0.60487355262399911</v>
      </c>
      <c r="H20" s="16">
        <f>RS!H19</f>
        <v>99113.56</v>
      </c>
      <c r="I20" s="16">
        <f>RS!I19</f>
        <v>203613.78</v>
      </c>
      <c r="J20" s="5">
        <f t="shared" si="3"/>
        <v>105.43483656524899</v>
      </c>
      <c r="K20" s="5">
        <f t="shared" si="4"/>
        <v>0.35509414469483325</v>
      </c>
      <c r="L20" s="32">
        <f t="shared" si="11"/>
        <v>0.62774749837517418</v>
      </c>
      <c r="M20" s="19">
        <f>RS!M19</f>
        <v>0</v>
      </c>
      <c r="N20" s="19">
        <f>RS!N19</f>
        <v>0</v>
      </c>
      <c r="O20" s="20" t="str">
        <f t="shared" si="5"/>
        <v>-</v>
      </c>
      <c r="P20" s="20">
        <f t="shared" si="6"/>
        <v>0</v>
      </c>
      <c r="Q20" s="27">
        <f t="shared" si="7"/>
        <v>0</v>
      </c>
      <c r="R20" s="19">
        <f>RS!R19</f>
        <v>0</v>
      </c>
      <c r="S20" s="19">
        <f>RS!S19</f>
        <v>0</v>
      </c>
      <c r="T20" s="20" t="str">
        <f t="shared" si="8"/>
        <v>-</v>
      </c>
      <c r="U20" s="5">
        <f t="shared" si="9"/>
        <v>0</v>
      </c>
      <c r="V20" s="32">
        <f t="shared" si="10"/>
        <v>0</v>
      </c>
    </row>
    <row r="21" spans="1:22" x14ac:dyDescent="0.25">
      <c r="A21" s="48" t="s">
        <v>34</v>
      </c>
      <c r="B21" s="15" t="s">
        <v>16</v>
      </c>
      <c r="C21" s="25">
        <f>RS!C20</f>
        <v>1</v>
      </c>
      <c r="D21" s="25">
        <f>RS!D20</f>
        <v>0</v>
      </c>
      <c r="E21" s="5">
        <f t="shared" si="0"/>
        <v>-100</v>
      </c>
      <c r="F21" s="5">
        <f t="shared" si="1"/>
        <v>6.6146315650218281E-3</v>
      </c>
      <c r="G21" s="36">
        <f t="shared" si="2"/>
        <v>0</v>
      </c>
      <c r="H21" s="16">
        <f>RS!H20</f>
        <v>3070.08</v>
      </c>
      <c r="I21" s="16">
        <f>RS!I20</f>
        <v>0</v>
      </c>
      <c r="J21" s="5">
        <f t="shared" si="3"/>
        <v>-100</v>
      </c>
      <c r="K21" s="5">
        <f t="shared" si="4"/>
        <v>1.0999175407933218E-2</v>
      </c>
      <c r="L21" s="32">
        <f t="shared" si="11"/>
        <v>0</v>
      </c>
      <c r="M21" s="19">
        <f>RS!M20</f>
        <v>156</v>
      </c>
      <c r="N21" s="19">
        <f>RS!N20</f>
        <v>176</v>
      </c>
      <c r="O21" s="20">
        <f t="shared" si="5"/>
        <v>12.820512820512819</v>
      </c>
      <c r="P21" s="20">
        <f t="shared" si="6"/>
        <v>8.6908077994428972</v>
      </c>
      <c r="Q21" s="53">
        <f t="shared" si="7"/>
        <v>9.5965103598691393</v>
      </c>
      <c r="R21" s="19">
        <f>RS!R20</f>
        <v>1009293.19</v>
      </c>
      <c r="S21" s="19">
        <f>RS!S20</f>
        <v>842420.2</v>
      </c>
      <c r="T21" s="20">
        <f t="shared" si="8"/>
        <v>-16.533648661594555</v>
      </c>
      <c r="U21" s="5">
        <f t="shared" si="9"/>
        <v>11.148477928675925</v>
      </c>
      <c r="V21" s="32">
        <f t="shared" si="10"/>
        <v>9.6586763082037468</v>
      </c>
    </row>
    <row r="22" spans="1:22" x14ac:dyDescent="0.25">
      <c r="A22" s="48" t="s">
        <v>35</v>
      </c>
      <c r="B22" s="15" t="s">
        <v>4</v>
      </c>
      <c r="C22" s="25">
        <f>FBiH!C20</f>
        <v>316</v>
      </c>
      <c r="D22" s="25">
        <f>FBiH!D20</f>
        <v>414</v>
      </c>
      <c r="E22" s="5">
        <f t="shared" si="0"/>
        <v>31.0126582278481</v>
      </c>
      <c r="F22" s="5">
        <f t="shared" si="1"/>
        <v>2.0902235745468976</v>
      </c>
      <c r="G22" s="36">
        <f t="shared" si="2"/>
        <v>2.3849300074889106</v>
      </c>
      <c r="H22" s="16">
        <f>FBiH!H20</f>
        <v>553920.52</v>
      </c>
      <c r="I22" s="16">
        <f>FBiH!I20</f>
        <v>1160076.5099999998</v>
      </c>
      <c r="J22" s="5">
        <f t="shared" si="3"/>
        <v>109.43013809995696</v>
      </c>
      <c r="K22" s="5">
        <f t="shared" si="4"/>
        <v>1.9845310094634603</v>
      </c>
      <c r="L22" s="32">
        <f t="shared" si="11"/>
        <v>3.5765512878170749</v>
      </c>
      <c r="M22" s="19">
        <f>FBiH!M20</f>
        <v>241</v>
      </c>
      <c r="N22" s="19">
        <f>FBiH!N20</f>
        <v>271</v>
      </c>
      <c r="O22" s="20">
        <f t="shared" si="5"/>
        <v>12.448132780082988</v>
      </c>
      <c r="P22" s="20">
        <f t="shared" si="6"/>
        <v>13.426183844011142</v>
      </c>
      <c r="Q22" s="53">
        <f t="shared" si="7"/>
        <v>14.776444929116686</v>
      </c>
      <c r="R22" s="19">
        <f>FBiH!R20</f>
        <v>2014510.6800000002</v>
      </c>
      <c r="S22" s="19">
        <f>FBiH!S20</f>
        <v>2343651.7599999984</v>
      </c>
      <c r="T22" s="20">
        <f t="shared" si="8"/>
        <v>16.338512536453674</v>
      </c>
      <c r="U22" s="5">
        <f t="shared" si="9"/>
        <v>22.251936380410861</v>
      </c>
      <c r="V22" s="32">
        <f t="shared" si="10"/>
        <v>26.870881929222495</v>
      </c>
    </row>
    <row r="23" spans="1:22" x14ac:dyDescent="0.25">
      <c r="A23" s="48" t="s">
        <v>36</v>
      </c>
      <c r="B23" s="15" t="s">
        <v>17</v>
      </c>
      <c r="C23" s="25">
        <f>RS!C21</f>
        <v>10</v>
      </c>
      <c r="D23" s="25">
        <f>RS!D21</f>
        <v>215</v>
      </c>
      <c r="E23" s="5">
        <f t="shared" si="0"/>
        <v>2050</v>
      </c>
      <c r="F23" s="5">
        <f t="shared" si="1"/>
        <v>6.6146315650218279E-2</v>
      </c>
      <c r="G23" s="36">
        <f t="shared" si="2"/>
        <v>1.2385506077539028</v>
      </c>
      <c r="H23" s="16">
        <f>RS!H21</f>
        <v>87005.68</v>
      </c>
      <c r="I23" s="16">
        <f>RS!I21</f>
        <v>993987.09</v>
      </c>
      <c r="J23" s="5">
        <f t="shared" si="3"/>
        <v>1042.4393097094351</v>
      </c>
      <c r="K23" s="5">
        <f t="shared" si="4"/>
        <v>0.31171524383941362</v>
      </c>
      <c r="L23" s="32">
        <f t="shared" si="11"/>
        <v>3.0644925366285087</v>
      </c>
      <c r="M23" s="19">
        <f>RS!M21</f>
        <v>0</v>
      </c>
      <c r="N23" s="19">
        <f>RS!N21</f>
        <v>0</v>
      </c>
      <c r="O23" s="20" t="str">
        <f t="shared" si="5"/>
        <v>-</v>
      </c>
      <c r="P23" s="20">
        <f t="shared" si="6"/>
        <v>0</v>
      </c>
      <c r="Q23" s="53">
        <f t="shared" si="7"/>
        <v>0</v>
      </c>
      <c r="R23" s="19">
        <f>RS!R21</f>
        <v>0</v>
      </c>
      <c r="S23" s="19">
        <f>RS!S21</f>
        <v>0</v>
      </c>
      <c r="T23" s="20" t="str">
        <f t="shared" si="8"/>
        <v>-</v>
      </c>
      <c r="U23" s="5">
        <f t="shared" si="9"/>
        <v>0</v>
      </c>
      <c r="V23" s="32">
        <f t="shared" si="10"/>
        <v>0</v>
      </c>
    </row>
    <row r="24" spans="1:22" x14ac:dyDescent="0.25">
      <c r="A24" s="48" t="s">
        <v>37</v>
      </c>
      <c r="B24" s="15" t="s">
        <v>5</v>
      </c>
      <c r="C24" s="25">
        <f>FBiH!C21+RS!C22</f>
        <v>45</v>
      </c>
      <c r="D24" s="16">
        <f>FBiH!D21+RS!D22</f>
        <v>68</v>
      </c>
      <c r="E24" s="5">
        <f t="shared" si="0"/>
        <v>51.111111111111107</v>
      </c>
      <c r="F24" s="5">
        <f t="shared" si="1"/>
        <v>0.29765842042598228</v>
      </c>
      <c r="G24" s="36">
        <f t="shared" si="2"/>
        <v>0.3917276340803042</v>
      </c>
      <c r="H24" s="16">
        <f>FBiH!H21+RS!H22</f>
        <v>26940.3</v>
      </c>
      <c r="I24" s="16">
        <f>FBiH!I21+RS!I22</f>
        <v>35764.019999999997</v>
      </c>
      <c r="J24" s="5">
        <f t="shared" si="3"/>
        <v>32.752864667431311</v>
      </c>
      <c r="K24" s="5">
        <f t="shared" si="4"/>
        <v>9.6519010984190412E-2</v>
      </c>
      <c r="L24" s="32">
        <f t="shared" si="11"/>
        <v>0.11026156523806835</v>
      </c>
      <c r="M24" s="16">
        <f>FBiH!M21+RS!M22</f>
        <v>120</v>
      </c>
      <c r="N24" s="16">
        <f>FBiH!N21+RS!N22</f>
        <v>133</v>
      </c>
      <c r="O24" s="20">
        <f t="shared" si="5"/>
        <v>10.833333333333334</v>
      </c>
      <c r="P24" s="20">
        <f t="shared" si="6"/>
        <v>6.6852367688022287</v>
      </c>
      <c r="Q24" s="53">
        <f t="shared" si="7"/>
        <v>7.2519083969465647</v>
      </c>
      <c r="R24" s="16">
        <f>FBiH!R21+RS!R22</f>
        <v>937182.12000000011</v>
      </c>
      <c r="S24" s="16">
        <f>FBiH!S21+RS!S22</f>
        <v>730524.84</v>
      </c>
      <c r="T24" s="20">
        <f t="shared" si="8"/>
        <v>-22.050920049563057</v>
      </c>
      <c r="U24" s="5">
        <f t="shared" si="9"/>
        <v>10.35195152755337</v>
      </c>
      <c r="V24" s="32">
        <f t="shared" si="10"/>
        <v>8.3757523438568224</v>
      </c>
    </row>
    <row r="25" spans="1:22" x14ac:dyDescent="0.25">
      <c r="A25" s="48" t="s">
        <v>38</v>
      </c>
      <c r="B25" s="15" t="s">
        <v>18</v>
      </c>
      <c r="C25" s="25">
        <f>FBiH!C22+RS!C23</f>
        <v>186</v>
      </c>
      <c r="D25" s="16">
        <f>FBiH!D22+RS!D23</f>
        <v>224</v>
      </c>
      <c r="E25" s="5">
        <f t="shared" si="0"/>
        <v>20.43010752688172</v>
      </c>
      <c r="F25" s="5">
        <f t="shared" si="1"/>
        <v>1.2303214710940602</v>
      </c>
      <c r="G25" s="36">
        <f t="shared" si="2"/>
        <v>1.2903969122645313</v>
      </c>
      <c r="H25" s="16">
        <f>FBiH!H22+RS!H23</f>
        <v>300972.45</v>
      </c>
      <c r="I25" s="16">
        <f>FBiH!I22+RS!I23</f>
        <v>434272.94000000006</v>
      </c>
      <c r="J25" s="5">
        <f t="shared" si="3"/>
        <v>44.289930855797614</v>
      </c>
      <c r="K25" s="5">
        <f t="shared" si="4"/>
        <v>1.0782939762173658</v>
      </c>
      <c r="L25" s="32">
        <f t="shared" si="11"/>
        <v>1.3388767287608538</v>
      </c>
      <c r="M25" s="16">
        <f>FBiH!M22+RS!M23</f>
        <v>0</v>
      </c>
      <c r="N25" s="16">
        <f>FBiH!N22+RS!N23</f>
        <v>0</v>
      </c>
      <c r="O25" s="20" t="str">
        <f t="shared" si="5"/>
        <v>-</v>
      </c>
      <c r="P25" s="20">
        <f t="shared" si="6"/>
        <v>0</v>
      </c>
      <c r="Q25" s="53">
        <f t="shared" si="7"/>
        <v>0</v>
      </c>
      <c r="R25" s="16">
        <f>FBiH!R22+RS!R23</f>
        <v>0</v>
      </c>
      <c r="S25" s="16">
        <f>FBiH!S22+RS!S23</f>
        <v>0</v>
      </c>
      <c r="T25" s="20" t="str">
        <f t="shared" si="8"/>
        <v>-</v>
      </c>
      <c r="U25" s="5">
        <f t="shared" si="9"/>
        <v>0</v>
      </c>
      <c r="V25" s="32">
        <f t="shared" si="10"/>
        <v>0</v>
      </c>
    </row>
    <row r="26" spans="1:22" x14ac:dyDescent="0.25">
      <c r="A26" s="48" t="s">
        <v>39</v>
      </c>
      <c r="B26" s="15" t="s">
        <v>19</v>
      </c>
      <c r="C26" s="25">
        <f>RS!C24</f>
        <v>151</v>
      </c>
      <c r="D26" s="25">
        <f>RS!D24</f>
        <v>226</v>
      </c>
      <c r="E26" s="5">
        <f t="shared" si="0"/>
        <v>49.668874172185426</v>
      </c>
      <c r="F26" s="5">
        <f t="shared" si="1"/>
        <v>0.99880936631829598</v>
      </c>
      <c r="G26" s="36">
        <f t="shared" si="2"/>
        <v>1.3019183132668932</v>
      </c>
      <c r="H26" s="16">
        <f>RS!H24</f>
        <v>344265.42</v>
      </c>
      <c r="I26" s="16">
        <f>RS!I24</f>
        <v>645714.77</v>
      </c>
      <c r="J26" s="5">
        <f t="shared" si="3"/>
        <v>87.563063987082998</v>
      </c>
      <c r="K26" s="5">
        <f t="shared" si="4"/>
        <v>1.2333996969022958</v>
      </c>
      <c r="L26" s="32">
        <f t="shared" si="11"/>
        <v>1.9907583442112857</v>
      </c>
      <c r="M26" s="16">
        <f>RS!M24</f>
        <v>0</v>
      </c>
      <c r="N26" s="16">
        <f>RS!N24</f>
        <v>0</v>
      </c>
      <c r="O26" s="20" t="str">
        <f t="shared" si="5"/>
        <v>-</v>
      </c>
      <c r="P26" s="20">
        <f t="shared" si="6"/>
        <v>0</v>
      </c>
      <c r="Q26" s="27">
        <f t="shared" si="7"/>
        <v>0</v>
      </c>
      <c r="R26" s="16">
        <f>RS!R24</f>
        <v>0</v>
      </c>
      <c r="S26" s="16">
        <f>RS!S24</f>
        <v>0</v>
      </c>
      <c r="T26" s="20" t="str">
        <f t="shared" si="8"/>
        <v>-</v>
      </c>
      <c r="U26" s="5">
        <f t="shared" si="9"/>
        <v>0</v>
      </c>
      <c r="V26" s="32">
        <f t="shared" si="10"/>
        <v>0</v>
      </c>
    </row>
    <row r="27" spans="1:22" x14ac:dyDescent="0.25">
      <c r="A27" s="48" t="s">
        <v>40</v>
      </c>
      <c r="B27" s="15" t="s">
        <v>11</v>
      </c>
      <c r="C27" s="25">
        <f>FBiH!C23+RS!C25</f>
        <v>198</v>
      </c>
      <c r="D27" s="25">
        <f>FBiH!D23+RS!D25</f>
        <v>238</v>
      </c>
      <c r="E27" s="5">
        <f t="shared" si="0"/>
        <v>20.202020202020201</v>
      </c>
      <c r="F27" s="5">
        <f t="shared" si="1"/>
        <v>1.3096970498743219</v>
      </c>
      <c r="G27" s="36">
        <f t="shared" si="2"/>
        <v>1.3710467192810647</v>
      </c>
      <c r="H27" s="16">
        <f>FBiH!H23+RS!H25</f>
        <v>471130.44</v>
      </c>
      <c r="I27" s="16">
        <f>FBiH!I23+RS!I25</f>
        <v>439786.83</v>
      </c>
      <c r="J27" s="5">
        <f t="shared" si="3"/>
        <v>-6.6528518089385145</v>
      </c>
      <c r="K27" s="5">
        <f t="shared" si="4"/>
        <v>1.6879189954583453</v>
      </c>
      <c r="L27" s="32">
        <f t="shared" si="11"/>
        <v>1.3558762199240544</v>
      </c>
      <c r="M27" s="16">
        <f>FBiH!M23+RS!M25</f>
        <v>0</v>
      </c>
      <c r="N27" s="16">
        <f>FBiH!N23+RS!N25</f>
        <v>0</v>
      </c>
      <c r="O27" s="20" t="str">
        <f t="shared" si="5"/>
        <v>-</v>
      </c>
      <c r="P27" s="20">
        <f t="shared" si="6"/>
        <v>0</v>
      </c>
      <c r="Q27" s="27">
        <f t="shared" si="7"/>
        <v>0</v>
      </c>
      <c r="R27" s="16">
        <f>FBiH!R23+RS!R25</f>
        <v>0</v>
      </c>
      <c r="S27" s="16">
        <f>FBiH!S23+RS!S25</f>
        <v>0</v>
      </c>
      <c r="T27" s="20" t="str">
        <f t="shared" si="8"/>
        <v>-</v>
      </c>
      <c r="U27" s="5">
        <f t="shared" si="9"/>
        <v>0</v>
      </c>
      <c r="V27" s="32">
        <f t="shared" si="10"/>
        <v>0</v>
      </c>
    </row>
    <row r="28" spans="1:22" x14ac:dyDescent="0.25">
      <c r="A28" s="48" t="s">
        <v>41</v>
      </c>
      <c r="B28" s="15" t="s">
        <v>15</v>
      </c>
      <c r="C28" s="25">
        <f>RS!C26</f>
        <v>99</v>
      </c>
      <c r="D28" s="25">
        <f>RS!D26</f>
        <v>126</v>
      </c>
      <c r="E28" s="5">
        <f t="shared" si="0"/>
        <v>27.27272727272727</v>
      </c>
      <c r="F28" s="5">
        <f t="shared" si="1"/>
        <v>0.65484852493716095</v>
      </c>
      <c r="G28" s="55">
        <f t="shared" si="2"/>
        <v>0.72584826314879891</v>
      </c>
      <c r="H28" s="16">
        <f>RS!H26</f>
        <v>173433.25</v>
      </c>
      <c r="I28" s="16">
        <f>RS!I26</f>
        <v>369058.32</v>
      </c>
      <c r="J28" s="5">
        <f t="shared" si="3"/>
        <v>112.79559715337169</v>
      </c>
      <c r="K28" s="5">
        <f t="shared" si="4"/>
        <v>0.62135929302100723</v>
      </c>
      <c r="L28" s="32">
        <f t="shared" si="11"/>
        <v>1.1378180648409186</v>
      </c>
      <c r="M28" s="16">
        <f>RS!M26</f>
        <v>0</v>
      </c>
      <c r="N28" s="16">
        <f>RS!N26</f>
        <v>0</v>
      </c>
      <c r="O28" s="20" t="str">
        <f t="shared" si="5"/>
        <v>-</v>
      </c>
      <c r="P28" s="20">
        <f t="shared" si="6"/>
        <v>0</v>
      </c>
      <c r="Q28" s="27">
        <f t="shared" si="7"/>
        <v>0</v>
      </c>
      <c r="R28" s="16">
        <f>RS!R26</f>
        <v>0</v>
      </c>
      <c r="S28" s="16">
        <f>RS!S26</f>
        <v>0</v>
      </c>
      <c r="T28" s="20" t="str">
        <f t="shared" si="8"/>
        <v>-</v>
      </c>
      <c r="U28" s="5">
        <f t="shared" si="9"/>
        <v>0</v>
      </c>
      <c r="V28" s="32">
        <f t="shared" si="10"/>
        <v>0</v>
      </c>
    </row>
    <row r="29" spans="1:22" x14ac:dyDescent="0.25">
      <c r="A29" s="48" t="s">
        <v>42</v>
      </c>
      <c r="B29" s="15" t="s">
        <v>6</v>
      </c>
      <c r="C29" s="25">
        <f>FBiH!C24+RS!C27</f>
        <v>1599</v>
      </c>
      <c r="D29" s="25">
        <f>FBiH!D24+RS!D27</f>
        <v>1676</v>
      </c>
      <c r="E29" s="5">
        <f t="shared" si="0"/>
        <v>4.8155096935584742</v>
      </c>
      <c r="F29" s="5">
        <f t="shared" si="1"/>
        <v>10.576795872469903</v>
      </c>
      <c r="G29" s="55">
        <f t="shared" si="2"/>
        <v>9.6549340399792616</v>
      </c>
      <c r="H29" s="16">
        <f>FBiH!H24+RS!H27</f>
        <v>3341776.8999999994</v>
      </c>
      <c r="I29" s="16">
        <f>FBiH!I24+RS!I27</f>
        <v>3372725.7100000004</v>
      </c>
      <c r="J29" s="5">
        <f t="shared" si="3"/>
        <v>0.92611837732198676</v>
      </c>
      <c r="K29" s="5">
        <f t="shared" si="4"/>
        <v>11.972583873149658</v>
      </c>
      <c r="L29" s="32">
        <f t="shared" si="11"/>
        <v>10.398216305193753</v>
      </c>
      <c r="M29" s="16">
        <f>FBiH!M24+RS!M27</f>
        <v>150</v>
      </c>
      <c r="N29" s="16">
        <f>FBiH!N24+RS!N27</f>
        <v>160</v>
      </c>
      <c r="O29" s="20">
        <f t="shared" si="5"/>
        <v>6.666666666666667</v>
      </c>
      <c r="P29" s="20">
        <f t="shared" si="6"/>
        <v>8.3565459610027855</v>
      </c>
      <c r="Q29" s="27">
        <f t="shared" si="7"/>
        <v>8.7241003271537618</v>
      </c>
      <c r="R29" s="16">
        <f>FBiH!R24+RS!R27</f>
        <v>567722.07000000007</v>
      </c>
      <c r="S29" s="16">
        <f>FBiH!S24+RS!S27</f>
        <v>494603.24000000005</v>
      </c>
      <c r="T29" s="20">
        <f t="shared" si="8"/>
        <v>-12.879335481884649</v>
      </c>
      <c r="U29" s="5">
        <f t="shared" si="9"/>
        <v>6.2709597466096136</v>
      </c>
      <c r="V29" s="32">
        <f t="shared" si="10"/>
        <v>5.670819142452677</v>
      </c>
    </row>
    <row r="30" spans="1:22" x14ac:dyDescent="0.25">
      <c r="A30" s="48" t="s">
        <v>43</v>
      </c>
      <c r="B30" s="15" t="s">
        <v>62</v>
      </c>
      <c r="C30" s="25">
        <f>RS!C28</f>
        <v>16</v>
      </c>
      <c r="D30" s="25">
        <f>RS!D28</f>
        <v>49</v>
      </c>
      <c r="E30" s="5">
        <f t="shared" si="0"/>
        <v>206.25</v>
      </c>
      <c r="F30" s="5">
        <f t="shared" si="1"/>
        <v>0.10583410504034925</v>
      </c>
      <c r="G30" s="55">
        <f t="shared" si="2"/>
        <v>0.28227432455786622</v>
      </c>
      <c r="H30" s="16">
        <f>RS!H28</f>
        <v>21754.75</v>
      </c>
      <c r="I30" s="16">
        <f>RS!I28</f>
        <v>142955.76999999999</v>
      </c>
      <c r="J30" s="5">
        <f t="shared" si="3"/>
        <v>557.12439811995068</v>
      </c>
      <c r="K30" s="5">
        <f t="shared" si="4"/>
        <v>7.7940741350627743E-2</v>
      </c>
      <c r="L30" s="32">
        <f t="shared" si="11"/>
        <v>0.44073700216064343</v>
      </c>
      <c r="M30" s="16">
        <f>RS!M28</f>
        <v>0</v>
      </c>
      <c r="N30" s="16">
        <f>RS!N28</f>
        <v>0</v>
      </c>
      <c r="O30" s="20" t="str">
        <f t="shared" si="5"/>
        <v>-</v>
      </c>
      <c r="P30" s="20">
        <f t="shared" si="6"/>
        <v>0</v>
      </c>
      <c r="Q30" s="27">
        <f t="shared" si="7"/>
        <v>0</v>
      </c>
      <c r="R30" s="16">
        <f>RS!R28</f>
        <v>0</v>
      </c>
      <c r="S30" s="16">
        <f>RS!S28</f>
        <v>0</v>
      </c>
      <c r="T30" s="20" t="str">
        <f t="shared" si="8"/>
        <v>-</v>
      </c>
      <c r="U30" s="5">
        <f t="shared" si="9"/>
        <v>0</v>
      </c>
      <c r="V30" s="32">
        <f t="shared" si="10"/>
        <v>0</v>
      </c>
    </row>
    <row r="31" spans="1:22" x14ac:dyDescent="0.25">
      <c r="A31" s="48" t="s">
        <v>44</v>
      </c>
      <c r="B31" s="15" t="s">
        <v>20</v>
      </c>
      <c r="C31" s="25">
        <f>RS!C29</f>
        <v>272</v>
      </c>
      <c r="D31" s="25">
        <f>RS!D29</f>
        <v>307</v>
      </c>
      <c r="E31" s="5">
        <f t="shared" si="0"/>
        <v>12.867647058823529</v>
      </c>
      <c r="F31" s="5">
        <f t="shared" si="1"/>
        <v>1.7991797856859373</v>
      </c>
      <c r="G31" s="55">
        <f t="shared" si="2"/>
        <v>1.7685350538625497</v>
      </c>
      <c r="H31" s="16">
        <f>RS!H29</f>
        <v>568610.26</v>
      </c>
      <c r="I31" s="16">
        <f>RS!I29</f>
        <v>552781.56000000006</v>
      </c>
      <c r="J31" s="5">
        <f t="shared" si="3"/>
        <v>-2.7837520905795743</v>
      </c>
      <c r="K31" s="5">
        <f t="shared" si="4"/>
        <v>2.0371599399659011</v>
      </c>
      <c r="L31" s="32">
        <f t="shared" si="11"/>
        <v>1.7042424213033436</v>
      </c>
      <c r="M31" s="16">
        <f>RS!M29</f>
        <v>0</v>
      </c>
      <c r="N31" s="16">
        <f>RS!N29</f>
        <v>0</v>
      </c>
      <c r="O31" s="20" t="str">
        <f t="shared" si="5"/>
        <v>-</v>
      </c>
      <c r="P31" s="20">
        <f t="shared" si="6"/>
        <v>0</v>
      </c>
      <c r="Q31" s="27">
        <f t="shared" si="7"/>
        <v>0</v>
      </c>
      <c r="R31" s="16">
        <f>RS!R29</f>
        <v>0</v>
      </c>
      <c r="S31" s="16">
        <f>RS!S29</f>
        <v>0</v>
      </c>
      <c r="T31" s="20" t="str">
        <f t="shared" si="8"/>
        <v>-</v>
      </c>
      <c r="U31" s="5">
        <f t="shared" si="9"/>
        <v>0</v>
      </c>
      <c r="V31" s="32">
        <f t="shared" si="10"/>
        <v>0</v>
      </c>
    </row>
    <row r="32" spans="1:22" x14ac:dyDescent="0.25">
      <c r="A32" s="48" t="s">
        <v>45</v>
      </c>
      <c r="B32" s="15" t="s">
        <v>7</v>
      </c>
      <c r="C32" s="25">
        <f>FBiH!C25+RS!C30</f>
        <v>937</v>
      </c>
      <c r="D32" s="25">
        <f>FBiH!D25+RS!D30</f>
        <v>849</v>
      </c>
      <c r="E32" s="5">
        <f t="shared" si="0"/>
        <v>-9.3916755602988253</v>
      </c>
      <c r="F32" s="5">
        <f t="shared" si="1"/>
        <v>6.1979097764254529</v>
      </c>
      <c r="G32" s="36">
        <f t="shared" si="2"/>
        <v>4.8908347255026214</v>
      </c>
      <c r="H32" s="16">
        <f>FBiH!H25+RS!H30</f>
        <v>1923822.5899999999</v>
      </c>
      <c r="I32" s="16">
        <f>FBiH!I25+RS!I30</f>
        <v>1679183.4</v>
      </c>
      <c r="J32" s="5">
        <f t="shared" si="3"/>
        <v>-12.716307172586012</v>
      </c>
      <c r="K32" s="5">
        <f t="shared" si="4"/>
        <v>6.8924790628108674</v>
      </c>
      <c r="L32" s="32">
        <f t="shared" si="11"/>
        <v>5.176973673702828</v>
      </c>
      <c r="M32" s="16">
        <f>FBiH!M25+RS!M30</f>
        <v>505</v>
      </c>
      <c r="N32" s="16">
        <f>FBiH!N25+RS!N30</f>
        <v>483</v>
      </c>
      <c r="O32" s="20">
        <f t="shared" si="5"/>
        <v>-4.3564356435643559</v>
      </c>
      <c r="P32" s="20">
        <f t="shared" si="6"/>
        <v>28.133704735376046</v>
      </c>
      <c r="Q32" s="27">
        <f t="shared" si="7"/>
        <v>26.335877862595421</v>
      </c>
      <c r="R32" s="16">
        <f>FBiH!R25+RS!R30</f>
        <v>556844.57999999984</v>
      </c>
      <c r="S32" s="16">
        <f>FBiH!S25+RS!S30</f>
        <v>516826.01000000007</v>
      </c>
      <c r="T32" s="20">
        <f t="shared" si="8"/>
        <v>-7.1866677772098972</v>
      </c>
      <c r="U32" s="5">
        <f t="shared" si="9"/>
        <v>6.1508088743101634</v>
      </c>
      <c r="V32" s="32">
        <f t="shared" si="10"/>
        <v>5.9256118719024942</v>
      </c>
    </row>
    <row r="33" spans="1:22" x14ac:dyDescent="0.25">
      <c r="A33" s="48" t="s">
        <v>46</v>
      </c>
      <c r="B33" s="15" t="s">
        <v>8</v>
      </c>
      <c r="C33" s="25">
        <f>FBiH!C26+RS!C31</f>
        <v>1631</v>
      </c>
      <c r="D33" s="25">
        <f>FBiH!D26+RS!D31</f>
        <v>2306</v>
      </c>
      <c r="E33" s="5">
        <f t="shared" si="0"/>
        <v>41.385652973635807</v>
      </c>
      <c r="F33" s="5">
        <f t="shared" si="1"/>
        <v>10.788464082550602</v>
      </c>
      <c r="G33" s="36">
        <f t="shared" si="2"/>
        <v>13.284175355723256</v>
      </c>
      <c r="H33" s="16">
        <f>FBiH!H26+RS!H31</f>
        <v>1693646.55</v>
      </c>
      <c r="I33" s="16">
        <f>FBiH!I26+RS!I31</f>
        <v>1882460.2900000005</v>
      </c>
      <c r="J33" s="5">
        <f t="shared" si="3"/>
        <v>11.1483555999332</v>
      </c>
      <c r="K33" s="5">
        <f t="shared" si="4"/>
        <v>6.0678273799024582</v>
      </c>
      <c r="L33" s="32">
        <f t="shared" si="11"/>
        <v>5.8036825299255552</v>
      </c>
      <c r="M33" s="16">
        <f>FBiH!M26+RS!M31</f>
        <v>287</v>
      </c>
      <c r="N33" s="16">
        <f>FBiH!N26+RS!N31</f>
        <v>260</v>
      </c>
      <c r="O33" s="20">
        <f t="shared" si="5"/>
        <v>-9.4076655052264808</v>
      </c>
      <c r="P33" s="20">
        <f t="shared" si="6"/>
        <v>15.988857938718661</v>
      </c>
      <c r="Q33" s="27">
        <f t="shared" si="7"/>
        <v>14.176663031624864</v>
      </c>
      <c r="R33" s="16">
        <f>FBiH!R26+RS!R31</f>
        <v>1502580.4</v>
      </c>
      <c r="S33" s="16">
        <f>FBiH!S26+RS!S31</f>
        <v>1720716.47</v>
      </c>
      <c r="T33" s="20">
        <f t="shared" si="8"/>
        <v>14.517430814351103</v>
      </c>
      <c r="U33" s="5">
        <f t="shared" si="9"/>
        <v>16.597243091931535</v>
      </c>
      <c r="V33" s="32">
        <f t="shared" si="10"/>
        <v>19.728685757921028</v>
      </c>
    </row>
    <row r="34" spans="1:22" ht="16.5" customHeight="1" x14ac:dyDescent="0.25">
      <c r="A34" s="48" t="s">
        <v>47</v>
      </c>
      <c r="B34" s="15" t="s">
        <v>9</v>
      </c>
      <c r="C34" s="25">
        <f>FBiH!C27+RS!C32</f>
        <v>761</v>
      </c>
      <c r="D34" s="25">
        <f>FBiH!D27+RS!D32</f>
        <v>360</v>
      </c>
      <c r="E34" s="5">
        <f t="shared" si="0"/>
        <v>-52.693823915900126</v>
      </c>
      <c r="F34" s="5">
        <f t="shared" si="1"/>
        <v>5.0337346209816118</v>
      </c>
      <c r="G34" s="36">
        <f t="shared" si="2"/>
        <v>2.0738521804251397</v>
      </c>
      <c r="H34" s="16">
        <f>FBiH!H27+RS!H32</f>
        <v>1487336</v>
      </c>
      <c r="I34" s="16">
        <f>FBiH!I27+RS!I32</f>
        <v>1066207.06</v>
      </c>
      <c r="J34" s="5">
        <f t="shared" si="3"/>
        <v>-28.314310955964217</v>
      </c>
      <c r="K34" s="5">
        <f t="shared" si="4"/>
        <v>5.3286785863996249</v>
      </c>
      <c r="L34" s="32">
        <f t="shared" si="11"/>
        <v>3.2871489084135139</v>
      </c>
      <c r="M34" s="16">
        <f>FBiH!M27+RS!M32</f>
        <v>0</v>
      </c>
      <c r="N34" s="16">
        <f>FBiH!N27+RS!N32</f>
        <v>0</v>
      </c>
      <c r="O34" s="20" t="str">
        <f t="shared" si="5"/>
        <v>-</v>
      </c>
      <c r="P34" s="20">
        <f t="shared" si="6"/>
        <v>0</v>
      </c>
      <c r="Q34" s="27">
        <f t="shared" si="7"/>
        <v>0</v>
      </c>
      <c r="R34" s="16">
        <f>FBiH!R27+RS!R32</f>
        <v>0</v>
      </c>
      <c r="S34" s="16">
        <f>FBiH!S27+RS!S32</f>
        <v>0</v>
      </c>
      <c r="T34" s="20" t="str">
        <f t="shared" si="8"/>
        <v>-</v>
      </c>
      <c r="U34" s="5">
        <f t="shared" si="9"/>
        <v>0</v>
      </c>
      <c r="V34" s="32">
        <f t="shared" si="10"/>
        <v>0</v>
      </c>
    </row>
    <row r="35" spans="1:22" x14ac:dyDescent="0.25">
      <c r="A35" s="48" t="s">
        <v>48</v>
      </c>
      <c r="B35" s="15" t="s">
        <v>22</v>
      </c>
      <c r="C35" s="25">
        <f>FBiH!C28+RS!C33</f>
        <v>558</v>
      </c>
      <c r="D35" s="25">
        <f>FBiH!D28+RS!D33</f>
        <v>726</v>
      </c>
      <c r="E35" s="5">
        <f t="shared" si="0"/>
        <v>30.107526881720432</v>
      </c>
      <c r="F35" s="5">
        <f t="shared" si="1"/>
        <v>3.6909644132821802</v>
      </c>
      <c r="G35" s="36">
        <f t="shared" si="2"/>
        <v>4.1822685638573649</v>
      </c>
      <c r="H35" s="16">
        <f>FBiH!H28+RS!H33</f>
        <v>1135360.68</v>
      </c>
      <c r="I35" s="16">
        <f>FBiH!I28+RS!I33</f>
        <v>1117583.5</v>
      </c>
      <c r="J35" s="5">
        <f t="shared" si="3"/>
        <v>-1.5657737944562193</v>
      </c>
      <c r="K35" s="5">
        <f t="shared" si="4"/>
        <v>4.0676566312898474</v>
      </c>
      <c r="L35" s="32">
        <f t="shared" si="11"/>
        <v>3.4455440410289104</v>
      </c>
      <c r="M35" s="16">
        <f>FBiH!M28+RS!M33</f>
        <v>35</v>
      </c>
      <c r="N35" s="16">
        <f>FBiH!N28+RS!N33</f>
        <v>39</v>
      </c>
      <c r="O35" s="20">
        <f t="shared" si="5"/>
        <v>11.428571428571429</v>
      </c>
      <c r="P35" s="20">
        <f t="shared" si="6"/>
        <v>1.9498607242339834</v>
      </c>
      <c r="Q35" s="27">
        <f t="shared" si="7"/>
        <v>2.1264994547437297</v>
      </c>
      <c r="R35" s="16">
        <f>FBiH!R28+RS!R33</f>
        <v>58101.75</v>
      </c>
      <c r="S35" s="16">
        <f>FBiH!S28+RS!S33</f>
        <v>69079.37</v>
      </c>
      <c r="T35" s="20">
        <f t="shared" si="8"/>
        <v>18.893785471177711</v>
      </c>
      <c r="U35" s="5">
        <f t="shared" si="9"/>
        <v>0.64178187657487951</v>
      </c>
      <c r="V35" s="32">
        <f t="shared" si="10"/>
        <v>0.79202193205319704</v>
      </c>
    </row>
    <row r="36" spans="1:22" x14ac:dyDescent="0.25">
      <c r="A36" s="48" t="s">
        <v>49</v>
      </c>
      <c r="B36" s="15" t="s">
        <v>10</v>
      </c>
      <c r="C36" s="25">
        <f>FBiH!C29+RS!C34</f>
        <v>360</v>
      </c>
      <c r="D36" s="25">
        <f>FBiH!D29+RS!D34</f>
        <v>0</v>
      </c>
      <c r="E36" s="5">
        <f t="shared" si="0"/>
        <v>-100</v>
      </c>
      <c r="F36" s="5">
        <f t="shared" si="1"/>
        <v>2.3812673634078583</v>
      </c>
      <c r="G36" s="37">
        <f t="shared" si="2"/>
        <v>0</v>
      </c>
      <c r="H36" s="16">
        <f>FBiH!H29+RS!H34</f>
        <v>977081.01</v>
      </c>
      <c r="I36" s="16">
        <f>FBiH!I29+RS!I34</f>
        <v>0</v>
      </c>
      <c r="J36" s="5">
        <f t="shared" si="3"/>
        <v>-100</v>
      </c>
      <c r="K36" s="5">
        <f>H36/H$37*100</f>
        <v>3.5005880683078456</v>
      </c>
      <c r="L36" s="32">
        <f t="shared" si="11"/>
        <v>0</v>
      </c>
      <c r="M36" s="38">
        <f>FBiH!M29+RS!M34</f>
        <v>0</v>
      </c>
      <c r="N36" s="38">
        <f>FBiH!N29+RS!N34</f>
        <v>0</v>
      </c>
      <c r="O36" s="20" t="str">
        <f t="shared" si="5"/>
        <v>-</v>
      </c>
      <c r="P36" s="20">
        <f t="shared" si="6"/>
        <v>0</v>
      </c>
      <c r="Q36" s="41">
        <f t="shared" si="7"/>
        <v>0</v>
      </c>
      <c r="R36" s="38">
        <f>FBiH!R29+RS!R34</f>
        <v>0</v>
      </c>
      <c r="S36" s="38">
        <f>FBiH!S29+RS!S34</f>
        <v>0</v>
      </c>
      <c r="T36" s="20" t="str">
        <f t="shared" si="8"/>
        <v>-</v>
      </c>
      <c r="U36" s="5">
        <f t="shared" si="9"/>
        <v>0</v>
      </c>
      <c r="V36" s="33">
        <f t="shared" si="10"/>
        <v>0</v>
      </c>
    </row>
    <row r="37" spans="1:22" x14ac:dyDescent="0.25">
      <c r="A37" s="9"/>
      <c r="B37" s="10" t="s">
        <v>66</v>
      </c>
      <c r="C37" s="4">
        <f>SUM(C10:C36)</f>
        <v>15118</v>
      </c>
      <c r="D37" s="43">
        <f>SUM(D10:D36)</f>
        <v>17359</v>
      </c>
      <c r="E37" s="12">
        <f>(D37-C37)/C37*100</f>
        <v>14.823389337213916</v>
      </c>
      <c r="F37" s="11">
        <f>SUM(F10:F36)</f>
        <v>99.999999999999986</v>
      </c>
      <c r="G37" s="11">
        <f>SUM(G10:G36)</f>
        <v>99.999999999999972</v>
      </c>
      <c r="H37" s="43">
        <f>SUM(H10:H36)</f>
        <v>27911910.539999999</v>
      </c>
      <c r="I37" s="43">
        <f>SUM(I10:I36)</f>
        <v>32435617.907999996</v>
      </c>
      <c r="J37" s="12">
        <f>(I37-H37)/H37*100</f>
        <v>16.207086080750948</v>
      </c>
      <c r="K37" s="11">
        <f>SUM(K10:K36)</f>
        <v>100</v>
      </c>
      <c r="L37" s="11">
        <f>SUM(L10:L36)</f>
        <v>100.00000000000003</v>
      </c>
      <c r="M37" s="43">
        <f>SUM(M10:M36)</f>
        <v>1795</v>
      </c>
      <c r="N37" s="43">
        <f>SUM(N10:N36)</f>
        <v>1834</v>
      </c>
      <c r="O37" s="12">
        <f>(N37-M37)/M37*100</f>
        <v>2.1727019498607243</v>
      </c>
      <c r="P37" s="11">
        <f>SUM(P10:P36)</f>
        <v>100.00000000000001</v>
      </c>
      <c r="Q37" s="11">
        <f>SUM(Q10:Q36)</f>
        <v>100</v>
      </c>
      <c r="R37" s="43">
        <f>SUM(R10:R36)</f>
        <v>9053192.6999999993</v>
      </c>
      <c r="S37" s="43">
        <f>SUM(S10:S36)</f>
        <v>8721901.1499999985</v>
      </c>
      <c r="T37" s="12">
        <f>(S37-R37)/R37*100</f>
        <v>-3.6593891346198872</v>
      </c>
      <c r="U37" s="11">
        <f>SUM(U10:U36)</f>
        <v>100</v>
      </c>
      <c r="V37" s="35">
        <f>SUM(V10:V36)</f>
        <v>100</v>
      </c>
    </row>
    <row r="40" spans="1:22" x14ac:dyDescent="0.25">
      <c r="B40" s="1" t="s">
        <v>69</v>
      </c>
    </row>
    <row r="41" spans="1:22" x14ac:dyDescent="0.25">
      <c r="B41" s="56"/>
    </row>
    <row r="42" spans="1:22" x14ac:dyDescent="0.25">
      <c r="B42" s="56"/>
    </row>
    <row r="43" spans="1:22" x14ac:dyDescent="0.25">
      <c r="B43" s="56"/>
    </row>
  </sheetData>
  <mergeCells count="16">
    <mergeCell ref="A7:A9"/>
    <mergeCell ref="B7:B9"/>
    <mergeCell ref="C7:L7"/>
    <mergeCell ref="M7:V7"/>
    <mergeCell ref="C8:D8"/>
    <mergeCell ref="E8:E9"/>
    <mergeCell ref="F8:G8"/>
    <mergeCell ref="H8:I8"/>
    <mergeCell ref="J8:J9"/>
    <mergeCell ref="K8:L8"/>
    <mergeCell ref="M8:N8"/>
    <mergeCell ref="O8:O9"/>
    <mergeCell ref="P8:Q8"/>
    <mergeCell ref="R8:S8"/>
    <mergeCell ref="T8:T9"/>
    <mergeCell ref="U8:V8"/>
  </mergeCells>
  <dataValidations disablePrompts="1" count="1">
    <dataValidation type="decimal" allowBlank="1" showInputMessage="1" showErrorMessage="1" errorTitle="Microsoft Excel" error="Neočekivana vrsta podatka!_x000a_Mollimo unesite broj." sqref="R16:S21 M16:N21">
      <formula1>-100000000000</formula1>
      <formula2>100000000000</formula2>
    </dataValidation>
  </dataValidations>
  <pageMargins left="0.39370078740157483" right="0.39370078740157483" top="0.74803149606299213" bottom="0.74803149606299213" header="0.31496062992125984" footer="0.31496062992125984"/>
  <pageSetup paperSize="9" scale="60" orientation="landscape" horizontalDpi="4294967293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28.02.2018.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0"/>
  <sheetViews>
    <sheetView showGridLines="0" showRuler="0" view="pageLayout" zoomScale="70" zoomScaleNormal="70" zoomScalePageLayoutView="70" workbookViewId="0">
      <selection activeCell="B30" sqref="B30"/>
    </sheetView>
  </sheetViews>
  <sheetFormatPr defaultRowHeight="15" x14ac:dyDescent="0.25"/>
  <cols>
    <col min="1" max="1" width="5.85546875" customWidth="1"/>
    <col min="2" max="2" width="25.7109375" customWidth="1"/>
    <col min="3" max="3" width="10.28515625" customWidth="1"/>
    <col min="4" max="4" width="10" customWidth="1"/>
    <col min="5" max="5" width="10.42578125" customWidth="1"/>
    <col min="6" max="6" width="9.7109375" customWidth="1"/>
    <col min="7" max="7" width="7.7109375" customWidth="1"/>
    <col min="8" max="8" width="13.28515625" customWidth="1"/>
    <col min="9" max="9" width="14" customWidth="1"/>
    <col min="10" max="10" width="10.140625" customWidth="1"/>
    <col min="13" max="13" width="11.42578125" customWidth="1"/>
    <col min="14" max="14" width="11.5703125" customWidth="1"/>
    <col min="15" max="15" width="11.140625" customWidth="1"/>
    <col min="16" max="17" width="11" customWidth="1"/>
    <col min="18" max="19" width="12.7109375" customWidth="1"/>
    <col min="20" max="20" width="10" customWidth="1"/>
  </cols>
  <sheetData>
    <row r="3" spans="1:22" x14ac:dyDescent="0.25">
      <c r="H3" s="14" t="s">
        <v>72</v>
      </c>
    </row>
    <row r="4" spans="1:22" x14ac:dyDescent="0.25">
      <c r="F4" s="1"/>
    </row>
    <row r="6" spans="1:22" ht="15.75" thickBot="1" x14ac:dyDescent="0.3">
      <c r="D6" s="6"/>
      <c r="E6" s="6"/>
      <c r="F6" s="6"/>
      <c r="G6" s="6"/>
      <c r="H6" s="6"/>
      <c r="I6" s="6"/>
      <c r="J6" s="6"/>
      <c r="K6" s="6"/>
      <c r="L6" s="6"/>
    </row>
    <row r="7" spans="1:22" ht="15.75" customHeight="1" x14ac:dyDescent="0.25">
      <c r="A7" s="72" t="s">
        <v>57</v>
      </c>
      <c r="B7" s="61" t="s">
        <v>70</v>
      </c>
      <c r="C7" s="64" t="s">
        <v>50</v>
      </c>
      <c r="D7" s="64"/>
      <c r="E7" s="64"/>
      <c r="F7" s="64"/>
      <c r="G7" s="64"/>
      <c r="H7" s="75"/>
      <c r="I7" s="75"/>
      <c r="J7" s="75"/>
      <c r="K7" s="75"/>
      <c r="L7" s="75"/>
      <c r="M7" s="64" t="s">
        <v>53</v>
      </c>
      <c r="N7" s="64"/>
      <c r="O7" s="64"/>
      <c r="P7" s="64"/>
      <c r="Q7" s="64"/>
      <c r="R7" s="75"/>
      <c r="S7" s="75"/>
      <c r="T7" s="75"/>
      <c r="U7" s="75"/>
      <c r="V7" s="76"/>
    </row>
    <row r="8" spans="1:22" ht="29.25" customHeight="1" x14ac:dyDescent="0.25">
      <c r="A8" s="73"/>
      <c r="B8" s="62"/>
      <c r="C8" s="67" t="s">
        <v>52</v>
      </c>
      <c r="D8" s="67"/>
      <c r="E8" s="68" t="s">
        <v>60</v>
      </c>
      <c r="F8" s="68" t="s">
        <v>59</v>
      </c>
      <c r="G8" s="68"/>
      <c r="H8" s="67" t="s">
        <v>21</v>
      </c>
      <c r="I8" s="67"/>
      <c r="J8" s="68" t="s">
        <v>60</v>
      </c>
      <c r="K8" s="68" t="s">
        <v>59</v>
      </c>
      <c r="L8" s="68"/>
      <c r="M8" s="67" t="s">
        <v>52</v>
      </c>
      <c r="N8" s="67"/>
      <c r="O8" s="68" t="s">
        <v>60</v>
      </c>
      <c r="P8" s="68" t="s">
        <v>59</v>
      </c>
      <c r="Q8" s="68"/>
      <c r="R8" s="67" t="s">
        <v>21</v>
      </c>
      <c r="S8" s="67"/>
      <c r="T8" s="68" t="s">
        <v>60</v>
      </c>
      <c r="U8" s="70" t="s">
        <v>59</v>
      </c>
      <c r="V8" s="71"/>
    </row>
    <row r="9" spans="1:22" ht="27.75" customHeight="1" thickBot="1" x14ac:dyDescent="0.3">
      <c r="A9" s="74"/>
      <c r="B9" s="63"/>
      <c r="C9" s="13" t="s">
        <v>54</v>
      </c>
      <c r="D9" s="13" t="s">
        <v>55</v>
      </c>
      <c r="E9" s="69"/>
      <c r="F9" s="7" t="s">
        <v>51</v>
      </c>
      <c r="G9" s="29" t="s">
        <v>56</v>
      </c>
      <c r="H9" s="44" t="s">
        <v>54</v>
      </c>
      <c r="I9" s="44" t="s">
        <v>55</v>
      </c>
      <c r="J9" s="69"/>
      <c r="K9" s="7" t="s">
        <v>51</v>
      </c>
      <c r="L9" s="7" t="s">
        <v>56</v>
      </c>
      <c r="M9" s="44" t="s">
        <v>54</v>
      </c>
      <c r="N9" s="44" t="s">
        <v>55</v>
      </c>
      <c r="O9" s="69"/>
      <c r="P9" s="7" t="s">
        <v>51</v>
      </c>
      <c r="Q9" s="7" t="s">
        <v>56</v>
      </c>
      <c r="R9" s="44" t="s">
        <v>54</v>
      </c>
      <c r="S9" s="44" t="s">
        <v>55</v>
      </c>
      <c r="T9" s="69"/>
      <c r="U9" s="7" t="s">
        <v>51</v>
      </c>
      <c r="V9" s="8" t="s">
        <v>56</v>
      </c>
    </row>
    <row r="10" spans="1:22" x14ac:dyDescent="0.25">
      <c r="A10" s="48" t="s">
        <v>23</v>
      </c>
      <c r="B10" s="17" t="s">
        <v>67</v>
      </c>
      <c r="C10" s="19">
        <v>2166</v>
      </c>
      <c r="D10" s="19">
        <v>2303</v>
      </c>
      <c r="E10" s="20">
        <f t="shared" ref="E10:E29" si="0">IFERROR((D10-C10)/C10*100, "-")</f>
        <v>6.3250230840258546</v>
      </c>
      <c r="F10" s="20">
        <f t="shared" ref="F10:F29" si="1">C10/C$30*100</f>
        <v>18.240000000000002</v>
      </c>
      <c r="G10" s="53">
        <f t="shared" ref="G10:G29" si="2">D10/D$30*100</f>
        <v>17.708573625528643</v>
      </c>
      <c r="H10" s="2">
        <v>2987144.88</v>
      </c>
      <c r="I10" s="2">
        <v>3341625.7726000007</v>
      </c>
      <c r="J10" s="5">
        <f t="shared" ref="J10:J29" si="3">IFERROR((I10-H10)/H10*100, "-")</f>
        <v>11.866879807985772</v>
      </c>
      <c r="K10" s="5">
        <f t="shared" ref="K10:K29" si="4">H10/H$30*100</f>
        <v>14.092427360190582</v>
      </c>
      <c r="L10" s="32">
        <f t="shared" ref="L10:L29" si="5">I10/I$30*100</f>
        <v>14.99969766923174</v>
      </c>
      <c r="M10" s="19">
        <v>68</v>
      </c>
      <c r="N10" s="19">
        <v>98</v>
      </c>
      <c r="O10" s="5">
        <f t="shared" ref="O10:O29" si="6">IFERROR((N10-M10)/M10*100, "-")</f>
        <v>44.117647058823529</v>
      </c>
      <c r="P10" s="5">
        <f t="shared" ref="P10:P29" si="7">M10/M$30*100</f>
        <v>4.7026279391424621</v>
      </c>
      <c r="Q10" s="36">
        <f t="shared" ref="Q10:Q29" si="8">N10/N$30*100</f>
        <v>6.6171505739365299</v>
      </c>
      <c r="R10" s="2">
        <v>113474.95</v>
      </c>
      <c r="S10" s="2">
        <v>358881.46</v>
      </c>
      <c r="T10" s="5">
        <f t="shared" ref="T10:T29" si="9">IFERROR((S10-R10)/R10*100, "-")</f>
        <v>216.26492014316815</v>
      </c>
      <c r="U10" s="5">
        <f t="shared" ref="U10:U29" si="10">R10/R$30*100</f>
        <v>1.4906647941500242</v>
      </c>
      <c r="V10" s="32">
        <f t="shared" ref="V10:V29" si="11">S10/S$30*100</f>
        <v>4.8095747565467581</v>
      </c>
    </row>
    <row r="11" spans="1:22" x14ac:dyDescent="0.25">
      <c r="A11" s="48" t="s">
        <v>24</v>
      </c>
      <c r="B11" s="17" t="s">
        <v>0</v>
      </c>
      <c r="C11" s="25">
        <v>611</v>
      </c>
      <c r="D11" s="19">
        <v>926</v>
      </c>
      <c r="E11" s="20">
        <f>IFERROR((D11-C11)/C11*100, "-")</f>
        <v>51.554828150572831</v>
      </c>
      <c r="F11" s="20">
        <f>C11/C$30*100</f>
        <v>5.1452631578947372</v>
      </c>
      <c r="G11" s="53">
        <f>D11/D$30*100</f>
        <v>7.1203383314109958</v>
      </c>
      <c r="H11" s="2">
        <v>1069738.45</v>
      </c>
      <c r="I11" s="2">
        <v>1512106.0650000002</v>
      </c>
      <c r="J11" s="5">
        <f>IFERROR((I11-H11)/H11*100, "-")</f>
        <v>41.352876023106418</v>
      </c>
      <c r="K11" s="5">
        <f>H11/H$30*100</f>
        <v>5.0466957602096167</v>
      </c>
      <c r="L11" s="32">
        <f>I11/I$30*100</f>
        <v>6.7874547786852535</v>
      </c>
      <c r="M11" s="25">
        <v>0</v>
      </c>
      <c r="N11" s="19">
        <v>0</v>
      </c>
      <c r="O11" s="5" t="str">
        <f>IFERROR((N11-M11)/M11*100, "-")</f>
        <v>-</v>
      </c>
      <c r="P11" s="5">
        <f>M11/M$30*100</f>
        <v>0</v>
      </c>
      <c r="Q11" s="36">
        <f>N11/N$30*100</f>
        <v>0</v>
      </c>
      <c r="R11" s="2">
        <v>0</v>
      </c>
      <c r="S11" s="2">
        <v>0</v>
      </c>
      <c r="T11" s="5" t="str">
        <f>IFERROR((S11-R11)/R11*100, "-")</f>
        <v>-</v>
      </c>
      <c r="U11" s="5">
        <f>R11/R$30*100</f>
        <v>0</v>
      </c>
      <c r="V11" s="32">
        <f>S11/S$30*100</f>
        <v>0</v>
      </c>
    </row>
    <row r="12" spans="1:22" x14ac:dyDescent="0.25">
      <c r="A12" s="48" t="s">
        <v>25</v>
      </c>
      <c r="B12" s="17" t="s">
        <v>65</v>
      </c>
      <c r="C12" s="25">
        <v>39</v>
      </c>
      <c r="D12" s="19">
        <v>55</v>
      </c>
      <c r="E12" s="20">
        <f t="shared" si="0"/>
        <v>41.025641025641022</v>
      </c>
      <c r="F12" s="20">
        <f t="shared" si="1"/>
        <v>0.32842105263157895</v>
      </c>
      <c r="G12" s="53">
        <f t="shared" si="2"/>
        <v>0.42291426374471358</v>
      </c>
      <c r="H12" s="2">
        <v>69198.86</v>
      </c>
      <c r="I12" s="2">
        <v>116037.84</v>
      </c>
      <c r="J12" s="5">
        <f t="shared" si="3"/>
        <v>67.687502366368463</v>
      </c>
      <c r="K12" s="5">
        <f t="shared" si="4"/>
        <v>0.32645885858673107</v>
      </c>
      <c r="L12" s="32">
        <f t="shared" si="5"/>
        <v>0.52086398556725244</v>
      </c>
      <c r="M12" s="25">
        <v>0</v>
      </c>
      <c r="N12" s="19">
        <v>0</v>
      </c>
      <c r="O12" s="5" t="str">
        <f t="shared" si="6"/>
        <v>-</v>
      </c>
      <c r="P12" s="5">
        <f t="shared" si="7"/>
        <v>0</v>
      </c>
      <c r="Q12" s="36">
        <f t="shared" si="8"/>
        <v>0</v>
      </c>
      <c r="R12" s="2">
        <v>0</v>
      </c>
      <c r="S12" s="2">
        <v>0</v>
      </c>
      <c r="T12" s="5" t="str">
        <f t="shared" si="9"/>
        <v>-</v>
      </c>
      <c r="U12" s="5">
        <f t="shared" si="10"/>
        <v>0</v>
      </c>
      <c r="V12" s="32">
        <f t="shared" si="11"/>
        <v>0</v>
      </c>
    </row>
    <row r="13" spans="1:22" x14ac:dyDescent="0.25">
      <c r="A13" s="48" t="s">
        <v>26</v>
      </c>
      <c r="B13" s="17" t="s">
        <v>12</v>
      </c>
      <c r="C13" s="19">
        <v>101</v>
      </c>
      <c r="D13" s="19">
        <v>133</v>
      </c>
      <c r="E13" s="20">
        <f t="shared" si="0"/>
        <v>31.683168316831683</v>
      </c>
      <c r="F13" s="20">
        <f t="shared" si="1"/>
        <v>0.85052631578947357</v>
      </c>
      <c r="G13" s="53">
        <f t="shared" si="2"/>
        <v>1.0226835832372165</v>
      </c>
      <c r="H13" s="2">
        <v>464149.02</v>
      </c>
      <c r="I13" s="2">
        <v>425977.3</v>
      </c>
      <c r="J13" s="5">
        <f t="shared" si="3"/>
        <v>-8.224022534831601</v>
      </c>
      <c r="K13" s="5">
        <f t="shared" si="4"/>
        <v>2.1897117854737753</v>
      </c>
      <c r="L13" s="32">
        <f t="shared" si="5"/>
        <v>1.9121024162391955</v>
      </c>
      <c r="M13" s="19">
        <v>0</v>
      </c>
      <c r="N13" s="19">
        <v>0</v>
      </c>
      <c r="O13" s="5" t="str">
        <f t="shared" si="6"/>
        <v>-</v>
      </c>
      <c r="P13" s="5">
        <f t="shared" si="7"/>
        <v>0</v>
      </c>
      <c r="Q13" s="36">
        <f t="shared" si="8"/>
        <v>0</v>
      </c>
      <c r="R13" s="2">
        <v>0</v>
      </c>
      <c r="S13" s="2">
        <v>0</v>
      </c>
      <c r="T13" s="5" t="str">
        <f t="shared" si="9"/>
        <v>-</v>
      </c>
      <c r="U13" s="5">
        <f t="shared" si="10"/>
        <v>0</v>
      </c>
      <c r="V13" s="32">
        <f t="shared" si="11"/>
        <v>0</v>
      </c>
    </row>
    <row r="14" spans="1:22" x14ac:dyDescent="0.25">
      <c r="A14" s="48" t="s">
        <v>27</v>
      </c>
      <c r="B14" s="17" t="s">
        <v>1</v>
      </c>
      <c r="C14" s="19">
        <v>341</v>
      </c>
      <c r="D14" s="19">
        <v>271</v>
      </c>
      <c r="E14" s="20">
        <f t="shared" si="0"/>
        <v>-20.527859237536656</v>
      </c>
      <c r="F14" s="20">
        <f t="shared" si="1"/>
        <v>2.871578947368421</v>
      </c>
      <c r="G14" s="53">
        <f t="shared" si="2"/>
        <v>2.0838139177239525</v>
      </c>
      <c r="H14" s="2">
        <v>733467.88</v>
      </c>
      <c r="I14" s="2">
        <v>619116</v>
      </c>
      <c r="J14" s="5">
        <f t="shared" si="3"/>
        <v>-15.590577736001201</v>
      </c>
      <c r="K14" s="5">
        <f t="shared" si="4"/>
        <v>3.4602750235311599</v>
      </c>
      <c r="L14" s="32">
        <f t="shared" si="5"/>
        <v>2.7790523099055884</v>
      </c>
      <c r="M14" s="19">
        <v>0</v>
      </c>
      <c r="N14" s="19">
        <v>0</v>
      </c>
      <c r="O14" s="5" t="str">
        <f t="shared" si="6"/>
        <v>-</v>
      </c>
      <c r="P14" s="5">
        <f t="shared" si="7"/>
        <v>0</v>
      </c>
      <c r="Q14" s="36">
        <f t="shared" si="8"/>
        <v>0</v>
      </c>
      <c r="R14" s="2">
        <v>0</v>
      </c>
      <c r="S14" s="2">
        <v>0</v>
      </c>
      <c r="T14" s="5" t="str">
        <f t="shared" si="9"/>
        <v>-</v>
      </c>
      <c r="U14" s="5">
        <f t="shared" si="10"/>
        <v>0</v>
      </c>
      <c r="V14" s="32">
        <f t="shared" si="11"/>
        <v>0</v>
      </c>
    </row>
    <row r="15" spans="1:22" x14ac:dyDescent="0.25">
      <c r="A15" s="48" t="s">
        <v>28</v>
      </c>
      <c r="B15" s="17" t="s">
        <v>64</v>
      </c>
      <c r="C15" s="19">
        <v>96</v>
      </c>
      <c r="D15" s="19">
        <v>717</v>
      </c>
      <c r="E15" s="20">
        <f t="shared" si="0"/>
        <v>646.875</v>
      </c>
      <c r="F15" s="20">
        <f t="shared" si="1"/>
        <v>0.80842105263157893</v>
      </c>
      <c r="G15" s="53">
        <f t="shared" si="2"/>
        <v>5.513264129181084</v>
      </c>
      <c r="H15" s="2">
        <v>157790.02000000002</v>
      </c>
      <c r="I15" s="2">
        <v>975166.07999999984</v>
      </c>
      <c r="J15" s="5">
        <f t="shared" si="3"/>
        <v>518.01505570504378</v>
      </c>
      <c r="K15" s="5">
        <f t="shared" si="4"/>
        <v>0.74440460183271051</v>
      </c>
      <c r="L15" s="32">
        <f t="shared" si="5"/>
        <v>4.377269440889231</v>
      </c>
      <c r="M15" s="19">
        <v>0</v>
      </c>
      <c r="N15" s="19">
        <v>0</v>
      </c>
      <c r="O15" s="5" t="str">
        <f t="shared" si="6"/>
        <v>-</v>
      </c>
      <c r="P15" s="5">
        <f t="shared" si="7"/>
        <v>0</v>
      </c>
      <c r="Q15" s="36">
        <f t="shared" si="8"/>
        <v>0</v>
      </c>
      <c r="R15" s="2">
        <v>0</v>
      </c>
      <c r="S15" s="2">
        <v>0</v>
      </c>
      <c r="T15" s="5" t="str">
        <f t="shared" si="9"/>
        <v>-</v>
      </c>
      <c r="U15" s="5">
        <f t="shared" si="10"/>
        <v>0</v>
      </c>
      <c r="V15" s="32">
        <f t="shared" si="11"/>
        <v>0</v>
      </c>
    </row>
    <row r="16" spans="1:22" x14ac:dyDescent="0.25">
      <c r="A16" s="48" t="s">
        <v>29</v>
      </c>
      <c r="B16" s="17" t="s">
        <v>2</v>
      </c>
      <c r="C16" s="19">
        <v>888</v>
      </c>
      <c r="D16" s="19">
        <v>966</v>
      </c>
      <c r="E16" s="20">
        <f t="shared" si="0"/>
        <v>8.7837837837837842</v>
      </c>
      <c r="F16" s="20">
        <f t="shared" si="1"/>
        <v>7.4778947368421056</v>
      </c>
      <c r="G16" s="53">
        <f t="shared" si="2"/>
        <v>7.4279123414071515</v>
      </c>
      <c r="H16" s="2">
        <v>1677729.24</v>
      </c>
      <c r="I16" s="2">
        <v>1958665.3500000003</v>
      </c>
      <c r="J16" s="5">
        <f t="shared" si="3"/>
        <v>16.745020787740479</v>
      </c>
      <c r="K16" s="5">
        <f t="shared" si="4"/>
        <v>7.9150086100838051</v>
      </c>
      <c r="L16" s="32">
        <f t="shared" si="5"/>
        <v>8.7919444260034272</v>
      </c>
      <c r="M16" s="19">
        <v>181</v>
      </c>
      <c r="N16" s="19">
        <v>148</v>
      </c>
      <c r="O16" s="5">
        <f t="shared" si="6"/>
        <v>-18.232044198895029</v>
      </c>
      <c r="P16" s="5">
        <f t="shared" si="7"/>
        <v>12.517289073305671</v>
      </c>
      <c r="Q16" s="36">
        <f t="shared" si="8"/>
        <v>9.9932478055368001</v>
      </c>
      <c r="R16" s="2">
        <v>2223662.9099999997</v>
      </c>
      <c r="S16" s="2">
        <v>1561523.35</v>
      </c>
      <c r="T16" s="5">
        <f t="shared" si="9"/>
        <v>-29.776975503899539</v>
      </c>
      <c r="U16" s="5">
        <f t="shared" si="10"/>
        <v>29.211169636948007</v>
      </c>
      <c r="V16" s="32">
        <f t="shared" si="11"/>
        <v>20.926863388034391</v>
      </c>
    </row>
    <row r="17" spans="1:22" x14ac:dyDescent="0.25">
      <c r="A17" s="48" t="s">
        <v>30</v>
      </c>
      <c r="B17" s="17" t="s">
        <v>13</v>
      </c>
      <c r="C17" s="19">
        <v>123</v>
      </c>
      <c r="D17" s="19">
        <v>100</v>
      </c>
      <c r="E17" s="20">
        <f t="shared" si="0"/>
        <v>-18.699186991869919</v>
      </c>
      <c r="F17" s="20">
        <f t="shared" si="1"/>
        <v>1.0357894736842106</v>
      </c>
      <c r="G17" s="53">
        <f t="shared" si="2"/>
        <v>0.76893502499038835</v>
      </c>
      <c r="H17" s="2">
        <v>243324.56</v>
      </c>
      <c r="I17" s="57">
        <v>199072.95</v>
      </c>
      <c r="J17" s="5">
        <f t="shared" si="3"/>
        <v>-18.186248852150388</v>
      </c>
      <c r="K17" s="5">
        <f t="shared" si="4"/>
        <v>1.1479301555505186</v>
      </c>
      <c r="L17" s="32">
        <f t="shared" si="5"/>
        <v>0.89358721392633966</v>
      </c>
      <c r="M17" s="19">
        <v>0</v>
      </c>
      <c r="N17" s="19">
        <v>0</v>
      </c>
      <c r="O17" s="5" t="str">
        <f t="shared" si="6"/>
        <v>-</v>
      </c>
      <c r="P17" s="5">
        <f t="shared" si="7"/>
        <v>0</v>
      </c>
      <c r="Q17" s="36">
        <f t="shared" si="8"/>
        <v>0</v>
      </c>
      <c r="R17" s="2">
        <v>0</v>
      </c>
      <c r="S17" s="2">
        <v>0</v>
      </c>
      <c r="T17" s="5" t="str">
        <f t="shared" si="9"/>
        <v>-</v>
      </c>
      <c r="U17" s="5">
        <f t="shared" si="10"/>
        <v>0</v>
      </c>
      <c r="V17" s="32">
        <f t="shared" si="11"/>
        <v>0</v>
      </c>
    </row>
    <row r="18" spans="1:22" x14ac:dyDescent="0.25">
      <c r="A18" s="48" t="s">
        <v>31</v>
      </c>
      <c r="B18" s="17" t="s">
        <v>14</v>
      </c>
      <c r="C18" s="19">
        <v>99</v>
      </c>
      <c r="D18" s="19">
        <v>159</v>
      </c>
      <c r="E18" s="20">
        <f t="shared" si="0"/>
        <v>60.606060606060609</v>
      </c>
      <c r="F18" s="20">
        <f t="shared" si="1"/>
        <v>0.83368421052631581</v>
      </c>
      <c r="G18" s="53">
        <f t="shared" si="2"/>
        <v>1.2226066897347174</v>
      </c>
      <c r="H18" s="2">
        <v>177227.73</v>
      </c>
      <c r="I18" s="57">
        <v>289184.96000000002</v>
      </c>
      <c r="J18" s="5">
        <f t="shared" si="3"/>
        <v>63.171395356697289</v>
      </c>
      <c r="K18" s="5">
        <f t="shared" si="4"/>
        <v>0.83610571685310064</v>
      </c>
      <c r="L18" s="32">
        <f t="shared" si="5"/>
        <v>1.2980768241782723</v>
      </c>
      <c r="M18" s="19">
        <v>0</v>
      </c>
      <c r="N18" s="19">
        <v>0</v>
      </c>
      <c r="O18" s="5" t="str">
        <f t="shared" si="6"/>
        <v>-</v>
      </c>
      <c r="P18" s="5">
        <f t="shared" si="7"/>
        <v>0</v>
      </c>
      <c r="Q18" s="55">
        <f t="shared" si="8"/>
        <v>0</v>
      </c>
      <c r="R18" s="2">
        <v>0</v>
      </c>
      <c r="S18" s="2">
        <v>0</v>
      </c>
      <c r="T18" s="5" t="str">
        <f t="shared" si="9"/>
        <v>-</v>
      </c>
      <c r="U18" s="5">
        <f t="shared" si="10"/>
        <v>0</v>
      </c>
      <c r="V18" s="32">
        <f t="shared" si="11"/>
        <v>0</v>
      </c>
    </row>
    <row r="19" spans="1:22" x14ac:dyDescent="0.25">
      <c r="A19" s="48" t="s">
        <v>32</v>
      </c>
      <c r="B19" s="17" t="s">
        <v>3</v>
      </c>
      <c r="C19" s="19">
        <v>1783</v>
      </c>
      <c r="D19" s="19">
        <v>1656</v>
      </c>
      <c r="E19" s="20">
        <f t="shared" si="0"/>
        <v>-7.1228266965788007</v>
      </c>
      <c r="F19" s="20">
        <f t="shared" si="1"/>
        <v>15.014736842105265</v>
      </c>
      <c r="G19" s="53">
        <f t="shared" si="2"/>
        <v>12.733564013840832</v>
      </c>
      <c r="H19" s="2">
        <v>3422693.5199999996</v>
      </c>
      <c r="I19" s="2">
        <v>3385809.8637999995</v>
      </c>
      <c r="J19" s="5">
        <f t="shared" si="3"/>
        <v>-1.0776207681019623</v>
      </c>
      <c r="K19" s="5">
        <f t="shared" si="4"/>
        <v>16.147211382259773</v>
      </c>
      <c r="L19" s="32">
        <f t="shared" si="5"/>
        <v>15.198028677815648</v>
      </c>
      <c r="M19" s="19">
        <v>0</v>
      </c>
      <c r="N19" s="19">
        <v>0</v>
      </c>
      <c r="O19" s="5" t="str">
        <f t="shared" si="6"/>
        <v>-</v>
      </c>
      <c r="P19" s="5">
        <f t="shared" si="7"/>
        <v>0</v>
      </c>
      <c r="Q19" s="55">
        <f t="shared" si="8"/>
        <v>0</v>
      </c>
      <c r="R19" s="2">
        <v>0</v>
      </c>
      <c r="S19" s="2">
        <v>0</v>
      </c>
      <c r="T19" s="5" t="str">
        <f t="shared" si="9"/>
        <v>-</v>
      </c>
      <c r="U19" s="5">
        <f t="shared" si="10"/>
        <v>0</v>
      </c>
      <c r="V19" s="32">
        <f t="shared" si="11"/>
        <v>0</v>
      </c>
    </row>
    <row r="20" spans="1:22" x14ac:dyDescent="0.25">
      <c r="A20" s="48" t="s">
        <v>33</v>
      </c>
      <c r="B20" s="17" t="s">
        <v>4</v>
      </c>
      <c r="C20" s="19">
        <v>316</v>
      </c>
      <c r="D20" s="19">
        <v>414</v>
      </c>
      <c r="E20" s="20">
        <f t="shared" si="0"/>
        <v>31.0126582278481</v>
      </c>
      <c r="F20" s="20">
        <f t="shared" si="1"/>
        <v>2.6610526315789471</v>
      </c>
      <c r="G20" s="53">
        <f t="shared" si="2"/>
        <v>3.183391003460208</v>
      </c>
      <c r="H20" s="2">
        <v>553920.52</v>
      </c>
      <c r="I20" s="2">
        <v>1160076.5099999998</v>
      </c>
      <c r="J20" s="5">
        <f t="shared" si="3"/>
        <v>109.43013809995696</v>
      </c>
      <c r="K20" s="5">
        <f t="shared" si="4"/>
        <v>2.6132260084482395</v>
      </c>
      <c r="L20" s="32">
        <f t="shared" si="5"/>
        <v>5.2072847491951633</v>
      </c>
      <c r="M20" s="19">
        <v>241</v>
      </c>
      <c r="N20" s="19">
        <v>271</v>
      </c>
      <c r="O20" s="5">
        <f t="shared" si="6"/>
        <v>12.448132780082988</v>
      </c>
      <c r="P20" s="5">
        <f t="shared" si="7"/>
        <v>16.666666666666664</v>
      </c>
      <c r="Q20" s="55">
        <f t="shared" si="8"/>
        <v>18.298446995273466</v>
      </c>
      <c r="R20" s="2">
        <v>2014510.6800000002</v>
      </c>
      <c r="S20" s="2">
        <v>2343651.7599999984</v>
      </c>
      <c r="T20" s="5">
        <f t="shared" si="9"/>
        <v>16.338512536453674</v>
      </c>
      <c r="U20" s="5">
        <f t="shared" si="10"/>
        <v>26.463639315242926</v>
      </c>
      <c r="V20" s="32">
        <f t="shared" si="11"/>
        <v>31.408611475868309</v>
      </c>
    </row>
    <row r="21" spans="1:22" x14ac:dyDescent="0.25">
      <c r="A21" s="48" t="s">
        <v>34</v>
      </c>
      <c r="B21" s="17" t="s">
        <v>5</v>
      </c>
      <c r="C21" s="19">
        <v>36</v>
      </c>
      <c r="D21" s="19">
        <v>46</v>
      </c>
      <c r="E21" s="20">
        <f t="shared" si="0"/>
        <v>27.777777777777779</v>
      </c>
      <c r="F21" s="20">
        <f t="shared" si="1"/>
        <v>0.30315789473684213</v>
      </c>
      <c r="G21" s="53">
        <f t="shared" si="2"/>
        <v>0.35371011149557863</v>
      </c>
      <c r="H21" s="2">
        <v>10489.57</v>
      </c>
      <c r="I21" s="2">
        <v>21431.389999999996</v>
      </c>
      <c r="J21" s="5">
        <f t="shared" si="3"/>
        <v>104.31142553984574</v>
      </c>
      <c r="K21" s="5">
        <f t="shared" si="4"/>
        <v>4.9486552947051683E-2</v>
      </c>
      <c r="L21" s="32">
        <f t="shared" si="5"/>
        <v>9.6199991413543684E-2</v>
      </c>
      <c r="M21" s="19">
        <v>84</v>
      </c>
      <c r="N21" s="19">
        <v>86</v>
      </c>
      <c r="O21" s="5">
        <f t="shared" si="6"/>
        <v>2.3809523809523809</v>
      </c>
      <c r="P21" s="5">
        <f t="shared" si="7"/>
        <v>5.809128630705394</v>
      </c>
      <c r="Q21" s="55">
        <f t="shared" si="8"/>
        <v>5.8068872383524646</v>
      </c>
      <c r="R21" s="2">
        <v>802352.70000000007</v>
      </c>
      <c r="S21" s="2">
        <v>607712.86</v>
      </c>
      <c r="T21" s="5">
        <f t="shared" si="9"/>
        <v>-24.258638376863452</v>
      </c>
      <c r="U21" s="5">
        <f t="shared" si="10"/>
        <v>10.540114116650559</v>
      </c>
      <c r="V21" s="32">
        <f t="shared" si="11"/>
        <v>8.1443060075737375</v>
      </c>
    </row>
    <row r="22" spans="1:22" x14ac:dyDescent="0.25">
      <c r="A22" s="48" t="s">
        <v>35</v>
      </c>
      <c r="B22" s="17" t="s">
        <v>18</v>
      </c>
      <c r="C22" s="19">
        <v>47</v>
      </c>
      <c r="D22" s="19">
        <v>62</v>
      </c>
      <c r="E22" s="20">
        <f t="shared" si="0"/>
        <v>31.914893617021278</v>
      </c>
      <c r="F22" s="20">
        <f t="shared" si="1"/>
        <v>0.39578947368421058</v>
      </c>
      <c r="G22" s="53">
        <f t="shared" si="2"/>
        <v>0.47673971549404071</v>
      </c>
      <c r="H22" s="2">
        <v>88756.11</v>
      </c>
      <c r="I22" s="2">
        <v>143315.35</v>
      </c>
      <c r="J22" s="5">
        <f t="shared" si="3"/>
        <v>61.470968026877252</v>
      </c>
      <c r="K22" s="5">
        <f t="shared" si="4"/>
        <v>0.41872392642304151</v>
      </c>
      <c r="L22" s="32">
        <f t="shared" si="5"/>
        <v>0.64330570436303991</v>
      </c>
      <c r="M22" s="19">
        <v>0</v>
      </c>
      <c r="N22" s="19">
        <v>0</v>
      </c>
      <c r="O22" s="5" t="str">
        <f t="shared" si="6"/>
        <v>-</v>
      </c>
      <c r="P22" s="5">
        <f t="shared" si="7"/>
        <v>0</v>
      </c>
      <c r="Q22" s="55">
        <f t="shared" si="8"/>
        <v>0</v>
      </c>
      <c r="R22" s="2">
        <v>0</v>
      </c>
      <c r="S22" s="2">
        <v>0</v>
      </c>
      <c r="T22" s="5" t="str">
        <f t="shared" si="9"/>
        <v>-</v>
      </c>
      <c r="U22" s="5">
        <f t="shared" si="10"/>
        <v>0</v>
      </c>
      <c r="V22" s="32">
        <f t="shared" si="11"/>
        <v>0</v>
      </c>
    </row>
    <row r="23" spans="1:22" x14ac:dyDescent="0.25">
      <c r="A23" s="48" t="s">
        <v>36</v>
      </c>
      <c r="B23" s="17" t="s">
        <v>11</v>
      </c>
      <c r="C23" s="19">
        <v>94</v>
      </c>
      <c r="D23" s="19">
        <v>113</v>
      </c>
      <c r="E23" s="20">
        <f t="shared" si="0"/>
        <v>20.212765957446805</v>
      </c>
      <c r="F23" s="20">
        <f t="shared" si="1"/>
        <v>0.79157894736842116</v>
      </c>
      <c r="G23" s="53">
        <f t="shared" si="2"/>
        <v>0.86889657823913879</v>
      </c>
      <c r="H23" s="2">
        <v>261957.23</v>
      </c>
      <c r="I23" s="2">
        <v>155182.37</v>
      </c>
      <c r="J23" s="5">
        <f t="shared" si="3"/>
        <v>-40.760417263535736</v>
      </c>
      <c r="K23" s="5">
        <f t="shared" si="4"/>
        <v>1.2358333403807777</v>
      </c>
      <c r="L23" s="32">
        <f t="shared" si="5"/>
        <v>0.69657370154401377</v>
      </c>
      <c r="M23" s="19">
        <v>0</v>
      </c>
      <c r="N23" s="19">
        <v>0</v>
      </c>
      <c r="O23" s="5" t="str">
        <f t="shared" si="6"/>
        <v>-</v>
      </c>
      <c r="P23" s="5">
        <f t="shared" si="7"/>
        <v>0</v>
      </c>
      <c r="Q23" s="55">
        <f t="shared" si="8"/>
        <v>0</v>
      </c>
      <c r="R23" s="2">
        <v>0</v>
      </c>
      <c r="S23" s="2">
        <v>0</v>
      </c>
      <c r="T23" s="5" t="str">
        <f t="shared" si="9"/>
        <v>-</v>
      </c>
      <c r="U23" s="5">
        <f t="shared" si="10"/>
        <v>0</v>
      </c>
      <c r="V23" s="32">
        <f t="shared" si="11"/>
        <v>0</v>
      </c>
    </row>
    <row r="24" spans="1:22" x14ac:dyDescent="0.25">
      <c r="A24" s="48" t="s">
        <v>37</v>
      </c>
      <c r="B24" s="17" t="s">
        <v>6</v>
      </c>
      <c r="C24" s="19">
        <v>1518</v>
      </c>
      <c r="D24" s="19">
        <v>1589</v>
      </c>
      <c r="E24" s="20">
        <f t="shared" si="0"/>
        <v>4.6772068511198945</v>
      </c>
      <c r="F24" s="20">
        <f t="shared" si="1"/>
        <v>12.78315789473684</v>
      </c>
      <c r="G24" s="53">
        <f t="shared" si="2"/>
        <v>12.218377547097269</v>
      </c>
      <c r="H24" s="2">
        <v>3246890.0999999996</v>
      </c>
      <c r="I24" s="2">
        <v>3147948.8100000005</v>
      </c>
      <c r="J24" s="5">
        <f t="shared" si="3"/>
        <v>-3.047263287414598</v>
      </c>
      <c r="K24" s="5">
        <f t="shared" si="4"/>
        <v>15.317825120277369</v>
      </c>
      <c r="L24" s="32">
        <f t="shared" si="5"/>
        <v>14.130331653349371</v>
      </c>
      <c r="M24" s="19">
        <v>150</v>
      </c>
      <c r="N24" s="19">
        <v>160</v>
      </c>
      <c r="O24" s="5">
        <f t="shared" si="6"/>
        <v>6.666666666666667</v>
      </c>
      <c r="P24" s="5">
        <f t="shared" si="7"/>
        <v>10.37344398340249</v>
      </c>
      <c r="Q24" s="55">
        <f t="shared" si="8"/>
        <v>10.803511141120865</v>
      </c>
      <c r="R24" s="2">
        <v>567722.07000000007</v>
      </c>
      <c r="S24" s="2">
        <v>494603.24000000005</v>
      </c>
      <c r="T24" s="5">
        <f t="shared" si="9"/>
        <v>-12.879335481884649</v>
      </c>
      <c r="U24" s="5">
        <f t="shared" si="10"/>
        <v>7.4578865433382058</v>
      </c>
      <c r="V24" s="32">
        <f t="shared" si="11"/>
        <v>6.6284595966875468</v>
      </c>
    </row>
    <row r="25" spans="1:22" x14ac:dyDescent="0.25">
      <c r="A25" s="48" t="s">
        <v>38</v>
      </c>
      <c r="B25" s="17" t="s">
        <v>7</v>
      </c>
      <c r="C25" s="19">
        <v>937</v>
      </c>
      <c r="D25" s="19">
        <v>849</v>
      </c>
      <c r="E25" s="20">
        <f t="shared" si="0"/>
        <v>-9.3916755602988253</v>
      </c>
      <c r="F25" s="20">
        <f t="shared" si="1"/>
        <v>7.8905263157894741</v>
      </c>
      <c r="G25" s="53">
        <f t="shared" si="2"/>
        <v>6.5282583621683976</v>
      </c>
      <c r="H25" s="2">
        <v>1923822.5899999999</v>
      </c>
      <c r="I25" s="2">
        <v>1679183.4</v>
      </c>
      <c r="J25" s="5">
        <f t="shared" si="3"/>
        <v>-12.716307172586012</v>
      </c>
      <c r="K25" s="5">
        <f t="shared" si="4"/>
        <v>9.0760010620806284</v>
      </c>
      <c r="L25" s="32">
        <f t="shared" si="5"/>
        <v>7.5374219153197766</v>
      </c>
      <c r="M25" s="19">
        <v>502</v>
      </c>
      <c r="N25" s="19">
        <v>477</v>
      </c>
      <c r="O25" s="5">
        <f t="shared" si="6"/>
        <v>-4.9800796812749004</v>
      </c>
      <c r="P25" s="5">
        <f t="shared" si="7"/>
        <v>34.716459197786996</v>
      </c>
      <c r="Q25" s="55">
        <f t="shared" si="8"/>
        <v>32.207967589466577</v>
      </c>
      <c r="R25" s="2">
        <v>556208.93999999983</v>
      </c>
      <c r="S25" s="2">
        <v>508230.64000000007</v>
      </c>
      <c r="T25" s="5">
        <f t="shared" si="9"/>
        <v>-8.6259490902824698</v>
      </c>
      <c r="U25" s="5">
        <f t="shared" si="10"/>
        <v>7.306644198120404</v>
      </c>
      <c r="V25" s="32">
        <f t="shared" si="11"/>
        <v>6.8110881421614904</v>
      </c>
    </row>
    <row r="26" spans="1:22" x14ac:dyDescent="0.25">
      <c r="A26" s="48" t="s">
        <v>39</v>
      </c>
      <c r="B26" s="17" t="s">
        <v>8</v>
      </c>
      <c r="C26" s="19">
        <v>1437</v>
      </c>
      <c r="D26" s="19">
        <v>2015</v>
      </c>
      <c r="E26" s="20">
        <f t="shared" si="0"/>
        <v>40.222686151704941</v>
      </c>
      <c r="F26" s="20">
        <f t="shared" si="1"/>
        <v>12.101052631578947</v>
      </c>
      <c r="G26" s="53">
        <f t="shared" si="2"/>
        <v>15.494040753556323</v>
      </c>
      <c r="H26" s="2">
        <v>1467584.05</v>
      </c>
      <c r="I26" s="2">
        <v>1552879.1000000006</v>
      </c>
      <c r="J26" s="5">
        <f t="shared" si="3"/>
        <v>5.811936290803958</v>
      </c>
      <c r="K26" s="5">
        <f t="shared" si="4"/>
        <v>6.9236084791439056</v>
      </c>
      <c r="L26" s="32">
        <f t="shared" si="5"/>
        <v>6.9704744342887484</v>
      </c>
      <c r="M26" s="19">
        <v>220</v>
      </c>
      <c r="N26" s="19">
        <v>226</v>
      </c>
      <c r="O26" s="5">
        <f t="shared" si="6"/>
        <v>2.7272727272727271</v>
      </c>
      <c r="P26" s="5">
        <f t="shared" si="7"/>
        <v>15.214384508990317</v>
      </c>
      <c r="Q26" s="55">
        <f t="shared" si="8"/>
        <v>15.259959486833221</v>
      </c>
      <c r="R26" s="2">
        <v>1334439.79</v>
      </c>
      <c r="S26" s="2">
        <v>1566084.21</v>
      </c>
      <c r="T26" s="5">
        <f t="shared" si="9"/>
        <v>17.358926325180988</v>
      </c>
      <c r="U26" s="5">
        <f t="shared" si="10"/>
        <v>17.529881395549868</v>
      </c>
      <c r="V26" s="32">
        <f t="shared" si="11"/>
        <v>20.987986069390356</v>
      </c>
    </row>
    <row r="27" spans="1:22" x14ac:dyDescent="0.25">
      <c r="A27" s="48" t="s">
        <v>40</v>
      </c>
      <c r="B27" s="17" t="s">
        <v>9</v>
      </c>
      <c r="C27" s="19">
        <v>749</v>
      </c>
      <c r="D27" s="19">
        <v>351</v>
      </c>
      <c r="E27" s="20">
        <f t="shared" si="0"/>
        <v>-53.137516688918559</v>
      </c>
      <c r="F27" s="20">
        <f t="shared" si="1"/>
        <v>6.3073684210526313</v>
      </c>
      <c r="G27" s="53">
        <f t="shared" si="2"/>
        <v>2.698961937716263</v>
      </c>
      <c r="H27" s="2">
        <v>1475933.87</v>
      </c>
      <c r="I27" s="2">
        <v>1053142.07</v>
      </c>
      <c r="J27" s="5">
        <f t="shared" si="3"/>
        <v>-28.645714323230486</v>
      </c>
      <c r="K27" s="5">
        <f t="shared" si="4"/>
        <v>6.9630003521690496</v>
      </c>
      <c r="L27" s="32">
        <f t="shared" si="5"/>
        <v>4.7272835822240946</v>
      </c>
      <c r="M27" s="19">
        <v>0</v>
      </c>
      <c r="N27" s="19">
        <v>0</v>
      </c>
      <c r="O27" s="5" t="str">
        <f t="shared" si="6"/>
        <v>-</v>
      </c>
      <c r="P27" s="5">
        <f t="shared" si="7"/>
        <v>0</v>
      </c>
      <c r="Q27" s="55">
        <f t="shared" si="8"/>
        <v>0</v>
      </c>
      <c r="R27" s="2">
        <v>0</v>
      </c>
      <c r="S27" s="2">
        <v>0</v>
      </c>
      <c r="T27" s="5" t="str">
        <f t="shared" si="9"/>
        <v>-</v>
      </c>
      <c r="U27" s="5">
        <f t="shared" si="10"/>
        <v>0</v>
      </c>
      <c r="V27" s="32">
        <f t="shared" si="11"/>
        <v>0</v>
      </c>
    </row>
    <row r="28" spans="1:22" x14ac:dyDescent="0.25">
      <c r="A28" s="48" t="s">
        <v>41</v>
      </c>
      <c r="B28" s="17" t="s">
        <v>22</v>
      </c>
      <c r="C28" s="19">
        <v>205</v>
      </c>
      <c r="D28" s="19">
        <v>280</v>
      </c>
      <c r="E28" s="20">
        <f t="shared" si="0"/>
        <v>36.585365853658537</v>
      </c>
      <c r="F28" s="20">
        <f t="shared" si="1"/>
        <v>1.7263157894736842</v>
      </c>
      <c r="G28" s="53">
        <f t="shared" si="2"/>
        <v>2.1530180699730872</v>
      </c>
      <c r="H28" s="2">
        <v>401577.7</v>
      </c>
      <c r="I28" s="57">
        <v>542032.99</v>
      </c>
      <c r="J28" s="5">
        <f t="shared" si="3"/>
        <v>34.97586892897688</v>
      </c>
      <c r="K28" s="5">
        <f t="shared" si="4"/>
        <v>1.8945196145700192</v>
      </c>
      <c r="L28" s="32">
        <f t="shared" si="5"/>
        <v>2.4330465258603113</v>
      </c>
      <c r="M28" s="19">
        <v>0</v>
      </c>
      <c r="N28" s="19">
        <v>15</v>
      </c>
      <c r="O28" s="5" t="str">
        <f t="shared" si="6"/>
        <v>-</v>
      </c>
      <c r="P28" s="5">
        <f t="shared" si="7"/>
        <v>0</v>
      </c>
      <c r="Q28" s="36">
        <f t="shared" si="8"/>
        <v>1.0128291694800811</v>
      </c>
      <c r="R28" s="2">
        <v>0</v>
      </c>
      <c r="S28" s="2">
        <v>21125.18</v>
      </c>
      <c r="T28" s="5" t="str">
        <f t="shared" si="9"/>
        <v>-</v>
      </c>
      <c r="U28" s="5">
        <f t="shared" si="10"/>
        <v>0</v>
      </c>
      <c r="V28" s="32">
        <f t="shared" si="11"/>
        <v>0.28311056373741472</v>
      </c>
    </row>
    <row r="29" spans="1:22" x14ac:dyDescent="0.25">
      <c r="A29" s="49" t="s">
        <v>42</v>
      </c>
      <c r="B29" s="18" t="s">
        <v>10</v>
      </c>
      <c r="C29" s="19">
        <v>289</v>
      </c>
      <c r="D29" s="19">
        <v>0</v>
      </c>
      <c r="E29" s="20">
        <f t="shared" si="0"/>
        <v>-100</v>
      </c>
      <c r="F29" s="28">
        <f t="shared" si="1"/>
        <v>2.4336842105263159</v>
      </c>
      <c r="G29" s="54">
        <f t="shared" si="2"/>
        <v>0</v>
      </c>
      <c r="H29" s="2">
        <v>763412.88</v>
      </c>
      <c r="I29" s="2">
        <v>0</v>
      </c>
      <c r="J29" s="5">
        <f t="shared" si="3"/>
        <v>-100</v>
      </c>
      <c r="K29" s="5">
        <f t="shared" si="4"/>
        <v>3.6015462889881293</v>
      </c>
      <c r="L29" s="33">
        <f t="shared" si="5"/>
        <v>0</v>
      </c>
      <c r="M29" s="19">
        <v>0</v>
      </c>
      <c r="N29" s="19">
        <v>0</v>
      </c>
      <c r="O29" s="5" t="str">
        <f t="shared" si="6"/>
        <v>-</v>
      </c>
      <c r="P29" s="5">
        <f t="shared" si="7"/>
        <v>0</v>
      </c>
      <c r="Q29" s="37">
        <f t="shared" si="8"/>
        <v>0</v>
      </c>
      <c r="R29" s="2">
        <v>0</v>
      </c>
      <c r="S29" s="2">
        <v>0</v>
      </c>
      <c r="T29" s="5" t="str">
        <f t="shared" si="9"/>
        <v>-</v>
      </c>
      <c r="U29" s="5">
        <f t="shared" si="10"/>
        <v>0</v>
      </c>
      <c r="V29" s="33">
        <f t="shared" si="11"/>
        <v>0</v>
      </c>
    </row>
    <row r="30" spans="1:22" x14ac:dyDescent="0.25">
      <c r="A30" s="9"/>
      <c r="B30" s="22" t="s">
        <v>66</v>
      </c>
      <c r="C30" s="24">
        <f>SUM(C10:C29)</f>
        <v>11875</v>
      </c>
      <c r="D30" s="24">
        <f>SUM(D10:D29)</f>
        <v>13005</v>
      </c>
      <c r="E30" s="23">
        <f>(D30-C30)/C30*100</f>
        <v>9.5157894736842117</v>
      </c>
      <c r="F30" s="30">
        <f>SUM(F10:F29)</f>
        <v>100</v>
      </c>
      <c r="G30" s="30">
        <f>SUM(G10:G29)</f>
        <v>100</v>
      </c>
      <c r="H30" s="4">
        <f>SUM(H10:H29)</f>
        <v>21196808.780000001</v>
      </c>
      <c r="I30" s="4">
        <f>SUM(I10:I29)</f>
        <v>22277954.171399999</v>
      </c>
      <c r="J30" s="12">
        <f>(I30-H30)/H30*100</f>
        <v>5.1005101882133319</v>
      </c>
      <c r="K30" s="11">
        <f>SUM(K10:K29)</f>
        <v>99.999999999999972</v>
      </c>
      <c r="L30" s="11">
        <f>SUM(L10:L29)</f>
        <v>100</v>
      </c>
      <c r="M30" s="4">
        <f>SUM(M10:M29)</f>
        <v>1446</v>
      </c>
      <c r="N30" s="4">
        <f>SUM(N10:N29)</f>
        <v>1481</v>
      </c>
      <c r="O30" s="12">
        <f>(N30-M30)/M30*100</f>
        <v>2.4204702627939145</v>
      </c>
      <c r="P30" s="11">
        <f>SUM(P10:P29)</f>
        <v>100</v>
      </c>
      <c r="Q30" s="11">
        <f>SUM(Q10:Q29)</f>
        <v>100.00000000000001</v>
      </c>
      <c r="R30" s="4">
        <f>SUM(R10:R29)</f>
        <v>7612372.04</v>
      </c>
      <c r="S30" s="4">
        <f>SUM(S10:S29)</f>
        <v>7461812.6999999983</v>
      </c>
      <c r="T30" s="12">
        <f>(S30-R30)/R30*100</f>
        <v>-1.9778242472763026</v>
      </c>
      <c r="U30" s="11">
        <f>SUM(U10:U29)</f>
        <v>100</v>
      </c>
      <c r="V30" s="35">
        <f>SUM(V10:V29)</f>
        <v>100</v>
      </c>
    </row>
    <row r="31" spans="1:2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22" x14ac:dyDescent="0.25">
      <c r="A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5">
      <c r="A33" s="1"/>
      <c r="B33" s="46" t="s">
        <v>68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5">
      <c r="A34" s="1"/>
      <c r="B34" s="5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5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</sheetData>
  <mergeCells count="16">
    <mergeCell ref="A7:A9"/>
    <mergeCell ref="B7:B9"/>
    <mergeCell ref="C7:L7"/>
    <mergeCell ref="M7:V7"/>
    <mergeCell ref="C8:D8"/>
    <mergeCell ref="E8:E9"/>
    <mergeCell ref="F8:G8"/>
    <mergeCell ref="H8:I8"/>
    <mergeCell ref="J8:J9"/>
    <mergeCell ref="K8:L8"/>
    <mergeCell ref="M8:N8"/>
    <mergeCell ref="O8:O9"/>
    <mergeCell ref="P8:Q8"/>
    <mergeCell ref="R8:S8"/>
    <mergeCell ref="T8:T9"/>
    <mergeCell ref="U8:V8"/>
  </mergeCells>
  <dataValidations disablePrompts="1" count="1">
    <dataValidation type="decimal" allowBlank="1" showInputMessage="1" showErrorMessage="1" errorTitle="Microsoft Excel" error="Neočekivana vrsta podatka!_x000a_Mollimo unesite broj." sqref="C15:D20 H15:I20 M15:N20 R15:S20">
      <formula1>-100000000000</formula1>
      <formula2>100000000000</formula2>
    </dataValidation>
  </dataValidations>
  <pageMargins left="0.39370078740157483" right="0.39370078740157483" top="0.74803149606299213" bottom="0.74803149606299213" header="0.31496062992125984" footer="0.31496062992125984"/>
  <pageSetup paperSize="9" scale="55" orientation="landscape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28.02.2018.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1"/>
  <sheetViews>
    <sheetView showGridLines="0" showRuler="0" view="pageLayout" zoomScale="70" zoomScaleNormal="70" zoomScalePageLayoutView="70" workbookViewId="0">
      <selection activeCell="B35" sqref="B35"/>
    </sheetView>
  </sheetViews>
  <sheetFormatPr defaultRowHeight="15" x14ac:dyDescent="0.25"/>
  <cols>
    <col min="1" max="1" width="4.140625" customWidth="1"/>
    <col min="2" max="2" width="27.85546875" customWidth="1"/>
    <col min="3" max="3" width="10.42578125" customWidth="1"/>
    <col min="4" max="4" width="10.7109375" customWidth="1"/>
    <col min="5" max="5" width="10" customWidth="1"/>
    <col min="6" max="6" width="9.7109375" customWidth="1"/>
    <col min="7" max="7" width="8.28515625" customWidth="1"/>
    <col min="8" max="8" width="13.140625" customWidth="1"/>
    <col min="9" max="9" width="14.28515625" customWidth="1"/>
    <col min="10" max="10" width="10.140625" customWidth="1"/>
    <col min="11" max="11" width="8.5703125" customWidth="1"/>
    <col min="12" max="12" width="7.85546875" customWidth="1"/>
    <col min="13" max="13" width="11.140625" customWidth="1"/>
    <col min="14" max="14" width="10.7109375" customWidth="1"/>
    <col min="15" max="15" width="10.42578125" customWidth="1"/>
    <col min="16" max="16" width="9.28515625" customWidth="1"/>
    <col min="17" max="17" width="10.5703125" customWidth="1"/>
    <col min="18" max="18" width="12.140625" customWidth="1"/>
    <col min="19" max="19" width="12.5703125" customWidth="1"/>
    <col min="20" max="20" width="10.5703125" customWidth="1"/>
    <col min="22" max="22" width="10" customWidth="1"/>
  </cols>
  <sheetData>
    <row r="3" spans="1:22" x14ac:dyDescent="0.25">
      <c r="H3" s="14" t="s">
        <v>73</v>
      </c>
    </row>
    <row r="4" spans="1:22" x14ac:dyDescent="0.25">
      <c r="F4" s="1"/>
    </row>
    <row r="6" spans="1:22" ht="15.75" thickBot="1" x14ac:dyDescent="0.3">
      <c r="D6" s="6"/>
      <c r="E6" s="6"/>
      <c r="F6" s="6"/>
      <c r="G6" s="6"/>
      <c r="H6" s="6"/>
      <c r="I6" s="6"/>
      <c r="J6" s="6"/>
      <c r="K6" s="6"/>
      <c r="L6" s="6"/>
    </row>
    <row r="7" spans="1:22" x14ac:dyDescent="0.25">
      <c r="A7" s="72" t="s">
        <v>57</v>
      </c>
      <c r="B7" s="61" t="s">
        <v>70</v>
      </c>
      <c r="C7" s="64" t="s">
        <v>50</v>
      </c>
      <c r="D7" s="64"/>
      <c r="E7" s="64"/>
      <c r="F7" s="64"/>
      <c r="G7" s="64"/>
      <c r="H7" s="75"/>
      <c r="I7" s="75"/>
      <c r="J7" s="75"/>
      <c r="K7" s="75"/>
      <c r="L7" s="75"/>
      <c r="M7" s="64" t="s">
        <v>53</v>
      </c>
      <c r="N7" s="64"/>
      <c r="O7" s="64"/>
      <c r="P7" s="64"/>
      <c r="Q7" s="64"/>
      <c r="R7" s="75"/>
      <c r="S7" s="75"/>
      <c r="T7" s="75"/>
      <c r="U7" s="75"/>
      <c r="V7" s="76"/>
    </row>
    <row r="8" spans="1:22" ht="24.75" customHeight="1" x14ac:dyDescent="0.25">
      <c r="A8" s="73"/>
      <c r="B8" s="62"/>
      <c r="C8" s="67" t="s">
        <v>52</v>
      </c>
      <c r="D8" s="67"/>
      <c r="E8" s="68" t="s">
        <v>58</v>
      </c>
      <c r="F8" s="68" t="s">
        <v>59</v>
      </c>
      <c r="G8" s="68"/>
      <c r="H8" s="67" t="s">
        <v>21</v>
      </c>
      <c r="I8" s="67"/>
      <c r="J8" s="68" t="s">
        <v>58</v>
      </c>
      <c r="K8" s="68" t="s">
        <v>59</v>
      </c>
      <c r="L8" s="68"/>
      <c r="M8" s="67" t="s">
        <v>52</v>
      </c>
      <c r="N8" s="67"/>
      <c r="O8" s="68" t="s">
        <v>58</v>
      </c>
      <c r="P8" s="68" t="s">
        <v>59</v>
      </c>
      <c r="Q8" s="68"/>
      <c r="R8" s="67" t="s">
        <v>21</v>
      </c>
      <c r="S8" s="67"/>
      <c r="T8" s="68" t="s">
        <v>58</v>
      </c>
      <c r="U8" s="70" t="s">
        <v>59</v>
      </c>
      <c r="V8" s="71"/>
    </row>
    <row r="9" spans="1:22" ht="24.75" customHeight="1" thickBot="1" x14ac:dyDescent="0.3">
      <c r="A9" s="74"/>
      <c r="B9" s="63"/>
      <c r="C9" s="44" t="s">
        <v>54</v>
      </c>
      <c r="D9" s="44" t="s">
        <v>55</v>
      </c>
      <c r="E9" s="69"/>
      <c r="F9" s="7" t="s">
        <v>51</v>
      </c>
      <c r="G9" s="7" t="s">
        <v>56</v>
      </c>
      <c r="H9" s="44" t="s">
        <v>54</v>
      </c>
      <c r="I9" s="44" t="s">
        <v>55</v>
      </c>
      <c r="J9" s="69"/>
      <c r="K9" s="7" t="s">
        <v>51</v>
      </c>
      <c r="L9" s="7" t="s">
        <v>56</v>
      </c>
      <c r="M9" s="44" t="s">
        <v>54</v>
      </c>
      <c r="N9" s="44" t="s">
        <v>55</v>
      </c>
      <c r="O9" s="69"/>
      <c r="P9" s="7" t="s">
        <v>51</v>
      </c>
      <c r="Q9" s="7" t="s">
        <v>56</v>
      </c>
      <c r="R9" s="44" t="s">
        <v>54</v>
      </c>
      <c r="S9" s="44" t="s">
        <v>55</v>
      </c>
      <c r="T9" s="69"/>
      <c r="U9" s="7" t="s">
        <v>51</v>
      </c>
      <c r="V9" s="8" t="s">
        <v>56</v>
      </c>
    </row>
    <row r="10" spans="1:22" ht="15" customHeight="1" x14ac:dyDescent="0.25">
      <c r="A10" s="47" t="s">
        <v>23</v>
      </c>
      <c r="B10" s="17" t="s">
        <v>61</v>
      </c>
      <c r="C10" s="19">
        <v>69</v>
      </c>
      <c r="D10" s="19">
        <v>132</v>
      </c>
      <c r="E10" s="20">
        <f t="shared" ref="E10:E34" si="0">IFERROR((D10-C10)/C10*100, "-")</f>
        <v>91.304347826086953</v>
      </c>
      <c r="F10" s="20">
        <f t="shared" ref="F10:F34" si="1">C10/C$35*100</f>
        <v>2.1276595744680851</v>
      </c>
      <c r="G10" s="26">
        <f t="shared" ref="G10:G34" si="2">D10/D$35*100</f>
        <v>3.0316949931097841</v>
      </c>
      <c r="H10" s="19">
        <v>66924.12</v>
      </c>
      <c r="I10" s="19">
        <v>244852.22749999998</v>
      </c>
      <c r="J10" s="20">
        <f t="shared" ref="J10:J34" si="3">IFERROR((I10-H10)/H10*100, "-")</f>
        <v>265.86544208575322</v>
      </c>
      <c r="K10" s="21">
        <f t="shared" ref="K10:K34" si="4">H10/H$35*100</f>
        <v>0.99662108471160404</v>
      </c>
      <c r="L10" s="39">
        <f t="shared" ref="L10:L34" si="5">I10/I$35*100</f>
        <v>2.4105171607300875</v>
      </c>
      <c r="M10" s="19">
        <v>0</v>
      </c>
      <c r="N10" s="19">
        <v>0</v>
      </c>
      <c r="O10" s="20" t="str">
        <f t="shared" ref="O10:O34" si="6">IFERROR((N10-M10)/M10*100, "-")</f>
        <v>-</v>
      </c>
      <c r="P10" s="20">
        <f t="shared" ref="P10:P34" si="7">M10/M$35*100</f>
        <v>0</v>
      </c>
      <c r="Q10" s="26">
        <f t="shared" ref="Q10:Q34" si="8">N10/N$35*100</f>
        <v>0</v>
      </c>
      <c r="R10" s="19">
        <v>0</v>
      </c>
      <c r="S10" s="19">
        <v>0</v>
      </c>
      <c r="T10" s="5" t="str">
        <f t="shared" ref="T10:T34" si="9">IFERROR((S10-R10)/R10*100, "-")</f>
        <v>-</v>
      </c>
      <c r="U10" s="5">
        <f t="shared" ref="U10:U34" si="10">R10/R$35*100</f>
        <v>0</v>
      </c>
      <c r="V10" s="31">
        <f t="shared" ref="V10:V34" si="11">S10/S$35*100</f>
        <v>0</v>
      </c>
    </row>
    <row r="11" spans="1:22" x14ac:dyDescent="0.25">
      <c r="A11" s="48" t="s">
        <v>24</v>
      </c>
      <c r="B11" s="17" t="s">
        <v>0</v>
      </c>
      <c r="C11" s="25">
        <v>92</v>
      </c>
      <c r="D11" s="19">
        <v>148</v>
      </c>
      <c r="E11" s="20">
        <f>IFERROR((D11-C11)/C11*100, "-")</f>
        <v>60.869565217391312</v>
      </c>
      <c r="F11" s="20">
        <f>C11/C$35*100</f>
        <v>2.8368794326241136</v>
      </c>
      <c r="G11" s="27">
        <f>D11/D$35*100</f>
        <v>3.3991731740927884</v>
      </c>
      <c r="H11" s="19">
        <v>157420.15</v>
      </c>
      <c r="I11" s="19">
        <v>321820.09000000003</v>
      </c>
      <c r="J11" s="20">
        <f>IFERROR((I11-H11)/H11*100, "-")</f>
        <v>104.43386059535582</v>
      </c>
      <c r="K11" s="21">
        <f>H11/H$35*100</f>
        <v>2.3442705058873154</v>
      </c>
      <c r="L11" s="40">
        <f>I11/I$35*100</f>
        <v>3.1682491008283811</v>
      </c>
      <c r="M11" s="25">
        <v>0</v>
      </c>
      <c r="N11" s="19">
        <v>0</v>
      </c>
      <c r="O11" s="20" t="str">
        <f>IFERROR((N11-M11)/M11*100, "-")</f>
        <v>-</v>
      </c>
      <c r="P11" s="20">
        <f>M11/M$35*100</f>
        <v>0</v>
      </c>
      <c r="Q11" s="27">
        <f>N11/N$35*100</f>
        <v>0</v>
      </c>
      <c r="R11" s="19">
        <v>0</v>
      </c>
      <c r="S11" s="19">
        <v>0</v>
      </c>
      <c r="T11" s="5" t="str">
        <f>IFERROR((S11-R11)/R11*100, "-")</f>
        <v>-</v>
      </c>
      <c r="U11" s="5">
        <f>R11/R$35*100</f>
        <v>0</v>
      </c>
      <c r="V11" s="32">
        <f>S11/S$35*100</f>
        <v>0</v>
      </c>
    </row>
    <row r="12" spans="1:22" x14ac:dyDescent="0.25">
      <c r="A12" s="48" t="s">
        <v>25</v>
      </c>
      <c r="B12" s="17" t="s">
        <v>65</v>
      </c>
      <c r="C12" s="25">
        <v>233</v>
      </c>
      <c r="D12" s="19">
        <v>323</v>
      </c>
      <c r="E12" s="20">
        <f t="shared" si="0"/>
        <v>38.626609442060087</v>
      </c>
      <c r="F12" s="20">
        <f t="shared" si="1"/>
        <v>7.1847055195806346</v>
      </c>
      <c r="G12" s="27">
        <f t="shared" si="2"/>
        <v>7.4184657785943964</v>
      </c>
      <c r="H12" s="19">
        <v>540779.68999999994</v>
      </c>
      <c r="I12" s="19">
        <v>1649648.14</v>
      </c>
      <c r="J12" s="20">
        <f t="shared" si="3"/>
        <v>205.0499437210743</v>
      </c>
      <c r="K12" s="21">
        <f t="shared" si="4"/>
        <v>8.0531868216990361</v>
      </c>
      <c r="L12" s="40">
        <f t="shared" si="5"/>
        <v>16.240428732209388</v>
      </c>
      <c r="M12" s="19">
        <v>0</v>
      </c>
      <c r="N12" s="19">
        <v>0</v>
      </c>
      <c r="O12" s="20" t="str">
        <f t="shared" si="6"/>
        <v>-</v>
      </c>
      <c r="P12" s="20">
        <f t="shared" si="7"/>
        <v>0</v>
      </c>
      <c r="Q12" s="27">
        <f t="shared" si="8"/>
        <v>0</v>
      </c>
      <c r="R12" s="19">
        <v>0</v>
      </c>
      <c r="S12" s="19">
        <v>0</v>
      </c>
      <c r="T12" s="5" t="str">
        <f t="shared" si="9"/>
        <v>-</v>
      </c>
      <c r="U12" s="5">
        <f t="shared" si="10"/>
        <v>0</v>
      </c>
      <c r="V12" s="32">
        <f t="shared" si="11"/>
        <v>0</v>
      </c>
    </row>
    <row r="13" spans="1:22" x14ac:dyDescent="0.25">
      <c r="A13" s="48" t="s">
        <v>26</v>
      </c>
      <c r="B13" s="17" t="s">
        <v>12</v>
      </c>
      <c r="C13" s="19">
        <v>191</v>
      </c>
      <c r="D13" s="19">
        <v>199</v>
      </c>
      <c r="E13" s="20">
        <f t="shared" si="0"/>
        <v>4.1884816753926701</v>
      </c>
      <c r="F13" s="20">
        <f t="shared" si="1"/>
        <v>5.8896083872957137</v>
      </c>
      <c r="G13" s="27">
        <f t="shared" si="2"/>
        <v>4.5705098759761142</v>
      </c>
      <c r="H13" s="19">
        <v>545323.87</v>
      </c>
      <c r="I13" s="19">
        <v>525401.9</v>
      </c>
      <c r="J13" s="20">
        <f t="shared" si="3"/>
        <v>-3.6532363785946091</v>
      </c>
      <c r="K13" s="21">
        <f t="shared" si="4"/>
        <v>8.1208578736415173</v>
      </c>
      <c r="L13" s="40">
        <f t="shared" si="5"/>
        <v>5.1724679377490794</v>
      </c>
      <c r="M13" s="19">
        <v>0</v>
      </c>
      <c r="N13" s="19">
        <v>0</v>
      </c>
      <c r="O13" s="20" t="str">
        <f t="shared" si="6"/>
        <v>-</v>
      </c>
      <c r="P13" s="20">
        <f t="shared" si="7"/>
        <v>0</v>
      </c>
      <c r="Q13" s="27">
        <f t="shared" si="8"/>
        <v>0</v>
      </c>
      <c r="R13" s="19">
        <v>0</v>
      </c>
      <c r="S13" s="19">
        <v>0</v>
      </c>
      <c r="T13" s="5" t="str">
        <f t="shared" si="9"/>
        <v>-</v>
      </c>
      <c r="U13" s="5">
        <f t="shared" si="10"/>
        <v>0</v>
      </c>
      <c r="V13" s="32">
        <f t="shared" si="11"/>
        <v>0</v>
      </c>
    </row>
    <row r="14" spans="1:22" x14ac:dyDescent="0.25">
      <c r="A14" s="48" t="s">
        <v>27</v>
      </c>
      <c r="B14" s="17" t="s">
        <v>1</v>
      </c>
      <c r="C14" s="19">
        <v>14</v>
      </c>
      <c r="D14" s="19">
        <v>18</v>
      </c>
      <c r="E14" s="20">
        <f t="shared" si="0"/>
        <v>28.571428571428569</v>
      </c>
      <c r="F14" s="20">
        <f t="shared" si="1"/>
        <v>0.43169904409497384</v>
      </c>
      <c r="G14" s="27">
        <f t="shared" si="2"/>
        <v>0.41341295360587965</v>
      </c>
      <c r="H14" s="19">
        <v>25406.95</v>
      </c>
      <c r="I14" s="19">
        <v>35097</v>
      </c>
      <c r="J14" s="20">
        <f t="shared" si="3"/>
        <v>38.139367377823781</v>
      </c>
      <c r="K14" s="21">
        <f t="shared" si="4"/>
        <v>0.37835539814663965</v>
      </c>
      <c r="L14" s="40">
        <f t="shared" si="5"/>
        <v>0.34552236528109137</v>
      </c>
      <c r="M14" s="19">
        <v>0</v>
      </c>
      <c r="N14" s="19">
        <v>0</v>
      </c>
      <c r="O14" s="20" t="str">
        <f t="shared" si="6"/>
        <v>-</v>
      </c>
      <c r="P14" s="20">
        <f t="shared" si="7"/>
        <v>0</v>
      </c>
      <c r="Q14" s="27">
        <f t="shared" si="8"/>
        <v>0</v>
      </c>
      <c r="R14" s="19">
        <v>0</v>
      </c>
      <c r="S14" s="19">
        <v>0</v>
      </c>
      <c r="T14" s="5" t="str">
        <f t="shared" si="9"/>
        <v>-</v>
      </c>
      <c r="U14" s="5">
        <f t="shared" si="10"/>
        <v>0</v>
      </c>
      <c r="V14" s="32">
        <f t="shared" si="11"/>
        <v>0</v>
      </c>
    </row>
    <row r="15" spans="1:22" x14ac:dyDescent="0.25">
      <c r="A15" s="48" t="s">
        <v>28</v>
      </c>
      <c r="B15" s="17" t="s">
        <v>2</v>
      </c>
      <c r="C15" s="19">
        <v>56</v>
      </c>
      <c r="D15" s="19">
        <v>76</v>
      </c>
      <c r="E15" s="20">
        <f t="shared" si="0"/>
        <v>35.714285714285715</v>
      </c>
      <c r="F15" s="20">
        <f t="shared" si="1"/>
        <v>1.7267961763798954</v>
      </c>
      <c r="G15" s="27">
        <f t="shared" si="2"/>
        <v>1.7455213596692696</v>
      </c>
      <c r="H15" s="19">
        <v>105451.68</v>
      </c>
      <c r="I15" s="19">
        <v>150466.67000000001</v>
      </c>
      <c r="J15" s="20">
        <f t="shared" si="3"/>
        <v>42.687788378525617</v>
      </c>
      <c r="K15" s="21">
        <f t="shared" si="4"/>
        <v>1.570366075882073</v>
      </c>
      <c r="L15" s="40">
        <f t="shared" si="5"/>
        <v>1.4813117848924247</v>
      </c>
      <c r="M15" s="19">
        <v>4</v>
      </c>
      <c r="N15" s="19">
        <v>1</v>
      </c>
      <c r="O15" s="20">
        <f t="shared" si="6"/>
        <v>-75</v>
      </c>
      <c r="P15" s="20">
        <f t="shared" si="7"/>
        <v>1.1461318051575931</v>
      </c>
      <c r="Q15" s="27">
        <f t="shared" si="8"/>
        <v>0.28328611898016998</v>
      </c>
      <c r="R15" s="19">
        <v>14377.19</v>
      </c>
      <c r="S15" s="19">
        <v>3312.39</v>
      </c>
      <c r="T15" s="5">
        <f t="shared" si="9"/>
        <v>-76.960796929024383</v>
      </c>
      <c r="U15" s="5">
        <f t="shared" si="10"/>
        <v>0.99784729627627655</v>
      </c>
      <c r="V15" s="32">
        <f t="shared" si="11"/>
        <v>0.26286964220646575</v>
      </c>
    </row>
    <row r="16" spans="1:22" x14ac:dyDescent="0.25">
      <c r="A16" s="48" t="s">
        <v>29</v>
      </c>
      <c r="B16" s="17" t="s">
        <v>13</v>
      </c>
      <c r="C16" s="19">
        <v>364</v>
      </c>
      <c r="D16" s="19">
        <v>453</v>
      </c>
      <c r="E16" s="20">
        <f t="shared" si="0"/>
        <v>24.450549450549449</v>
      </c>
      <c r="F16" s="20">
        <f t="shared" si="1"/>
        <v>11.224175146469319</v>
      </c>
      <c r="G16" s="27">
        <f t="shared" si="2"/>
        <v>10.404225999081303</v>
      </c>
      <c r="H16" s="19">
        <v>997103.76</v>
      </c>
      <c r="I16" s="19">
        <v>1131644.6499999999</v>
      </c>
      <c r="J16" s="20">
        <f t="shared" si="3"/>
        <v>13.493168454203794</v>
      </c>
      <c r="K16" s="21">
        <f t="shared" si="4"/>
        <v>14.848676842687194</v>
      </c>
      <c r="L16" s="40">
        <f t="shared" si="5"/>
        <v>11.140796538897705</v>
      </c>
      <c r="M16" s="19">
        <v>0</v>
      </c>
      <c r="N16" s="19">
        <v>0</v>
      </c>
      <c r="O16" s="20" t="str">
        <f t="shared" si="6"/>
        <v>-</v>
      </c>
      <c r="P16" s="20">
        <f t="shared" si="7"/>
        <v>0</v>
      </c>
      <c r="Q16" s="27">
        <f t="shared" si="8"/>
        <v>0</v>
      </c>
      <c r="R16" s="19">
        <v>0</v>
      </c>
      <c r="S16" s="19">
        <v>0</v>
      </c>
      <c r="T16" s="5" t="str">
        <f t="shared" si="9"/>
        <v>-</v>
      </c>
      <c r="U16" s="5">
        <f t="shared" si="10"/>
        <v>0</v>
      </c>
      <c r="V16" s="32">
        <f t="shared" si="11"/>
        <v>0</v>
      </c>
    </row>
    <row r="17" spans="1:22" x14ac:dyDescent="0.25">
      <c r="A17" s="48" t="s">
        <v>30</v>
      </c>
      <c r="B17" s="17" t="s">
        <v>14</v>
      </c>
      <c r="C17" s="19">
        <v>490</v>
      </c>
      <c r="D17" s="19">
        <v>657</v>
      </c>
      <c r="E17" s="20">
        <f t="shared" si="0"/>
        <v>34.08163265306122</v>
      </c>
      <c r="F17" s="20">
        <f t="shared" si="1"/>
        <v>15.109466543324082</v>
      </c>
      <c r="G17" s="27">
        <f t="shared" si="2"/>
        <v>15.089572806614607</v>
      </c>
      <c r="H17" s="19">
        <v>925566.42</v>
      </c>
      <c r="I17" s="19">
        <v>1123644.51</v>
      </c>
      <c r="J17" s="20">
        <f t="shared" si="3"/>
        <v>21.400742909406755</v>
      </c>
      <c r="K17" s="21">
        <f t="shared" si="4"/>
        <v>13.783356575671613</v>
      </c>
      <c r="L17" s="40">
        <f t="shared" si="5"/>
        <v>11.062036892905743</v>
      </c>
      <c r="M17" s="19">
        <v>48</v>
      </c>
      <c r="N17" s="19">
        <v>65</v>
      </c>
      <c r="O17" s="20">
        <f t="shared" si="6"/>
        <v>35.416666666666671</v>
      </c>
      <c r="P17" s="20">
        <f t="shared" si="7"/>
        <v>13.753581661891118</v>
      </c>
      <c r="Q17" s="27">
        <f t="shared" si="8"/>
        <v>18.413597733711047</v>
      </c>
      <c r="R17" s="19">
        <v>55442.86</v>
      </c>
      <c r="S17" s="19">
        <v>80362.06</v>
      </c>
      <c r="T17" s="5">
        <f t="shared" si="9"/>
        <v>44.945733318952151</v>
      </c>
      <c r="U17" s="5">
        <f t="shared" si="10"/>
        <v>3.8480056220182188</v>
      </c>
      <c r="V17" s="32">
        <f t="shared" si="11"/>
        <v>6.3774935799149652</v>
      </c>
    </row>
    <row r="18" spans="1:22" x14ac:dyDescent="0.25">
      <c r="A18" s="48" t="s">
        <v>31</v>
      </c>
      <c r="B18" s="17" t="s">
        <v>3</v>
      </c>
      <c r="C18" s="19">
        <v>172</v>
      </c>
      <c r="D18" s="19">
        <v>178</v>
      </c>
      <c r="E18" s="20">
        <f t="shared" si="0"/>
        <v>3.4883720930232558</v>
      </c>
      <c r="F18" s="20">
        <f t="shared" si="1"/>
        <v>5.3037311131668208</v>
      </c>
      <c r="G18" s="27">
        <f t="shared" si="2"/>
        <v>4.0881947634359213</v>
      </c>
      <c r="H18" s="19">
        <v>336229.3</v>
      </c>
      <c r="I18" s="19">
        <v>334108.98910000001</v>
      </c>
      <c r="J18" s="20">
        <f t="shared" si="3"/>
        <v>-0.63061455381788034</v>
      </c>
      <c r="K18" s="21">
        <f t="shared" si="4"/>
        <v>5.0070618736237895</v>
      </c>
      <c r="L18" s="40">
        <f t="shared" si="5"/>
        <v>3.289230651494611</v>
      </c>
      <c r="M18" s="19">
        <v>0</v>
      </c>
      <c r="N18" s="19">
        <v>0</v>
      </c>
      <c r="O18" s="20" t="str">
        <f t="shared" si="6"/>
        <v>-</v>
      </c>
      <c r="P18" s="20">
        <f t="shared" si="7"/>
        <v>0</v>
      </c>
      <c r="Q18" s="27">
        <f t="shared" si="8"/>
        <v>0</v>
      </c>
      <c r="R18" s="19">
        <v>0</v>
      </c>
      <c r="S18" s="19">
        <v>0</v>
      </c>
      <c r="T18" s="5" t="str">
        <f t="shared" si="9"/>
        <v>-</v>
      </c>
      <c r="U18" s="5">
        <f t="shared" si="10"/>
        <v>0</v>
      </c>
      <c r="V18" s="32">
        <f t="shared" si="11"/>
        <v>0</v>
      </c>
    </row>
    <row r="19" spans="1:22" x14ac:dyDescent="0.25">
      <c r="A19" s="48" t="s">
        <v>32</v>
      </c>
      <c r="B19" s="17" t="s">
        <v>63</v>
      </c>
      <c r="C19" s="19">
        <v>50</v>
      </c>
      <c r="D19" s="19">
        <v>105</v>
      </c>
      <c r="E19" s="20">
        <f t="shared" si="0"/>
        <v>110.00000000000001</v>
      </c>
      <c r="F19" s="20">
        <f t="shared" si="1"/>
        <v>1.5417823003391922</v>
      </c>
      <c r="G19" s="27">
        <f t="shared" si="2"/>
        <v>2.4115755627009645</v>
      </c>
      <c r="H19" s="19">
        <v>99113.56</v>
      </c>
      <c r="I19" s="19">
        <v>203613.78</v>
      </c>
      <c r="J19" s="20">
        <f t="shared" si="3"/>
        <v>105.43483656524899</v>
      </c>
      <c r="K19" s="21">
        <f t="shared" si="4"/>
        <v>1.4759800155284619</v>
      </c>
      <c r="L19" s="40">
        <f t="shared" si="5"/>
        <v>2.0045335746480828</v>
      </c>
      <c r="M19" s="19">
        <v>0</v>
      </c>
      <c r="N19" s="19">
        <v>0</v>
      </c>
      <c r="O19" s="20" t="str">
        <f t="shared" si="6"/>
        <v>-</v>
      </c>
      <c r="P19" s="20">
        <f t="shared" si="7"/>
        <v>0</v>
      </c>
      <c r="Q19" s="27">
        <f t="shared" si="8"/>
        <v>0</v>
      </c>
      <c r="R19" s="19">
        <v>0</v>
      </c>
      <c r="S19" s="19">
        <v>0</v>
      </c>
      <c r="T19" s="5" t="str">
        <f t="shared" si="9"/>
        <v>-</v>
      </c>
      <c r="U19" s="5">
        <f t="shared" si="10"/>
        <v>0</v>
      </c>
      <c r="V19" s="32">
        <f t="shared" si="11"/>
        <v>0</v>
      </c>
    </row>
    <row r="20" spans="1:22" x14ac:dyDescent="0.25">
      <c r="A20" s="48" t="s">
        <v>33</v>
      </c>
      <c r="B20" s="17" t="s">
        <v>16</v>
      </c>
      <c r="C20" s="19">
        <v>1</v>
      </c>
      <c r="D20" s="19">
        <v>0</v>
      </c>
      <c r="E20" s="20">
        <f t="shared" si="0"/>
        <v>-100</v>
      </c>
      <c r="F20" s="20">
        <f t="shared" si="1"/>
        <v>3.0835646006783839E-2</v>
      </c>
      <c r="G20" s="27">
        <f t="shared" si="2"/>
        <v>0</v>
      </c>
      <c r="H20" s="19">
        <v>3070.08</v>
      </c>
      <c r="I20" s="19">
        <v>0</v>
      </c>
      <c r="J20" s="20">
        <f t="shared" si="3"/>
        <v>-100</v>
      </c>
      <c r="K20" s="21">
        <f t="shared" si="4"/>
        <v>4.5719039111032034E-2</v>
      </c>
      <c r="L20" s="40">
        <f t="shared" si="5"/>
        <v>0</v>
      </c>
      <c r="M20" s="19">
        <v>156</v>
      </c>
      <c r="N20" s="19">
        <v>176</v>
      </c>
      <c r="O20" s="20">
        <f t="shared" si="6"/>
        <v>12.820512820512819</v>
      </c>
      <c r="P20" s="20">
        <f t="shared" si="7"/>
        <v>44.699140401146131</v>
      </c>
      <c r="Q20" s="27">
        <f t="shared" si="8"/>
        <v>49.858356940509914</v>
      </c>
      <c r="R20" s="19">
        <v>1009293.19</v>
      </c>
      <c r="S20" s="19">
        <v>842420.2</v>
      </c>
      <c r="T20" s="5">
        <f t="shared" si="9"/>
        <v>-16.533648661594555</v>
      </c>
      <c r="U20" s="5">
        <f t="shared" si="10"/>
        <v>70.049883238070748</v>
      </c>
      <c r="V20" s="32">
        <f t="shared" si="11"/>
        <v>66.854052983344147</v>
      </c>
    </row>
    <row r="21" spans="1:22" x14ac:dyDescent="0.25">
      <c r="A21" s="48" t="s">
        <v>34</v>
      </c>
      <c r="B21" s="17" t="s">
        <v>17</v>
      </c>
      <c r="C21" s="19">
        <v>10</v>
      </c>
      <c r="D21" s="19">
        <v>215</v>
      </c>
      <c r="E21" s="20">
        <f t="shared" si="0"/>
        <v>2050</v>
      </c>
      <c r="F21" s="20">
        <f t="shared" si="1"/>
        <v>0.3083564600678384</v>
      </c>
      <c r="G21" s="27">
        <f t="shared" si="2"/>
        <v>4.9379880569591181</v>
      </c>
      <c r="H21" s="19">
        <v>87005.68</v>
      </c>
      <c r="I21" s="19">
        <v>993987.09</v>
      </c>
      <c r="J21" s="20">
        <f t="shared" si="3"/>
        <v>1042.4393097094351</v>
      </c>
      <c r="K21" s="21">
        <f t="shared" si="4"/>
        <v>1.2956718022989426</v>
      </c>
      <c r="L21" s="40">
        <f t="shared" si="5"/>
        <v>9.785587668338291</v>
      </c>
      <c r="M21" s="19">
        <v>0</v>
      </c>
      <c r="N21" s="19">
        <v>0</v>
      </c>
      <c r="O21" s="20" t="str">
        <f t="shared" si="6"/>
        <v>-</v>
      </c>
      <c r="P21" s="20">
        <f t="shared" si="7"/>
        <v>0</v>
      </c>
      <c r="Q21" s="27">
        <f t="shared" si="8"/>
        <v>0</v>
      </c>
      <c r="R21" s="19">
        <v>0</v>
      </c>
      <c r="S21" s="19">
        <v>0</v>
      </c>
      <c r="T21" s="5" t="str">
        <f t="shared" si="9"/>
        <v>-</v>
      </c>
      <c r="U21" s="5">
        <f t="shared" si="10"/>
        <v>0</v>
      </c>
      <c r="V21" s="32">
        <f t="shared" si="11"/>
        <v>0</v>
      </c>
    </row>
    <row r="22" spans="1:22" x14ac:dyDescent="0.25">
      <c r="A22" s="48" t="s">
        <v>35</v>
      </c>
      <c r="B22" s="17" t="s">
        <v>5</v>
      </c>
      <c r="C22" s="19">
        <v>9</v>
      </c>
      <c r="D22" s="19">
        <v>22</v>
      </c>
      <c r="E22" s="20">
        <f t="shared" si="0"/>
        <v>144.44444444444443</v>
      </c>
      <c r="F22" s="20">
        <f t="shared" si="1"/>
        <v>0.27752081406105455</v>
      </c>
      <c r="G22" s="27">
        <f t="shared" si="2"/>
        <v>0.50528249885163068</v>
      </c>
      <c r="H22" s="19">
        <v>16450.73</v>
      </c>
      <c r="I22" s="19">
        <v>14332.63</v>
      </c>
      <c r="J22" s="20">
        <f t="shared" si="3"/>
        <v>-12.875416470880019</v>
      </c>
      <c r="K22" s="21">
        <f t="shared" si="4"/>
        <v>0.24498109765055892</v>
      </c>
      <c r="L22" s="40">
        <f t="shared" si="5"/>
        <v>0.14110163883804108</v>
      </c>
      <c r="M22" s="19">
        <v>36</v>
      </c>
      <c r="N22" s="19">
        <v>47</v>
      </c>
      <c r="O22" s="20">
        <f t="shared" si="6"/>
        <v>30.555555555555557</v>
      </c>
      <c r="P22" s="20">
        <f t="shared" si="7"/>
        <v>10.315186246418339</v>
      </c>
      <c r="Q22" s="27">
        <f t="shared" si="8"/>
        <v>13.314447592067987</v>
      </c>
      <c r="R22" s="19">
        <v>134829.42000000001</v>
      </c>
      <c r="S22" s="19">
        <v>122811.98000000001</v>
      </c>
      <c r="T22" s="5">
        <f t="shared" si="9"/>
        <v>-8.9130695659745491</v>
      </c>
      <c r="U22" s="5">
        <f t="shared" si="10"/>
        <v>9.3578211184173359</v>
      </c>
      <c r="V22" s="32">
        <f t="shared" si="11"/>
        <v>9.7462983650076307</v>
      </c>
    </row>
    <row r="23" spans="1:22" x14ac:dyDescent="0.25">
      <c r="A23" s="48" t="s">
        <v>36</v>
      </c>
      <c r="B23" s="17" t="s">
        <v>18</v>
      </c>
      <c r="C23" s="19">
        <v>139</v>
      </c>
      <c r="D23" s="19">
        <v>162</v>
      </c>
      <c r="E23" s="20">
        <f t="shared" si="0"/>
        <v>16.546762589928058</v>
      </c>
      <c r="F23" s="20">
        <f t="shared" si="1"/>
        <v>4.2861547949429539</v>
      </c>
      <c r="G23" s="27">
        <f t="shared" si="2"/>
        <v>3.7207165824529169</v>
      </c>
      <c r="H23" s="19">
        <v>212216.34</v>
      </c>
      <c r="I23" s="19">
        <v>290957.59000000003</v>
      </c>
      <c r="J23" s="20">
        <f t="shared" si="3"/>
        <v>37.104235234666675</v>
      </c>
      <c r="K23" s="21">
        <f t="shared" si="4"/>
        <v>3.1602847966372445</v>
      </c>
      <c r="L23" s="40">
        <f t="shared" si="5"/>
        <v>2.8644144711310373</v>
      </c>
      <c r="M23" s="19">
        <v>0</v>
      </c>
      <c r="N23" s="19">
        <v>0</v>
      </c>
      <c r="O23" s="20" t="str">
        <f t="shared" si="6"/>
        <v>-</v>
      </c>
      <c r="P23" s="20">
        <f t="shared" si="7"/>
        <v>0</v>
      </c>
      <c r="Q23" s="27">
        <f t="shared" si="8"/>
        <v>0</v>
      </c>
      <c r="R23" s="19">
        <v>0</v>
      </c>
      <c r="S23" s="19">
        <v>0</v>
      </c>
      <c r="T23" s="5" t="str">
        <f t="shared" si="9"/>
        <v>-</v>
      </c>
      <c r="U23" s="5">
        <f t="shared" si="10"/>
        <v>0</v>
      </c>
      <c r="V23" s="32">
        <f t="shared" si="11"/>
        <v>0</v>
      </c>
    </row>
    <row r="24" spans="1:22" x14ac:dyDescent="0.25">
      <c r="A24" s="48" t="s">
        <v>37</v>
      </c>
      <c r="B24" s="17" t="s">
        <v>19</v>
      </c>
      <c r="C24" s="19">
        <v>151</v>
      </c>
      <c r="D24" s="19">
        <v>226</v>
      </c>
      <c r="E24" s="20">
        <f t="shared" si="0"/>
        <v>49.668874172185426</v>
      </c>
      <c r="F24" s="20">
        <f t="shared" si="1"/>
        <v>4.6561825470243603</v>
      </c>
      <c r="G24" s="27">
        <f t="shared" si="2"/>
        <v>5.1906293063849338</v>
      </c>
      <c r="H24" s="19">
        <v>344265.42</v>
      </c>
      <c r="I24" s="19">
        <v>645714.77</v>
      </c>
      <c r="J24" s="20">
        <f t="shared" si="3"/>
        <v>87.563063987082998</v>
      </c>
      <c r="K24" s="21">
        <f t="shared" si="4"/>
        <v>5.126734222416311</v>
      </c>
      <c r="L24" s="40">
        <f t="shared" si="5"/>
        <v>6.3569220909860071</v>
      </c>
      <c r="M24" s="19">
        <v>0</v>
      </c>
      <c r="N24" s="19">
        <v>0</v>
      </c>
      <c r="O24" s="20" t="str">
        <f t="shared" si="6"/>
        <v>-</v>
      </c>
      <c r="P24" s="20">
        <f t="shared" si="7"/>
        <v>0</v>
      </c>
      <c r="Q24" s="27">
        <f t="shared" si="8"/>
        <v>0</v>
      </c>
      <c r="R24" s="19">
        <v>0</v>
      </c>
      <c r="S24" s="19">
        <v>0</v>
      </c>
      <c r="T24" s="5" t="str">
        <f t="shared" si="9"/>
        <v>-</v>
      </c>
      <c r="U24" s="5">
        <f t="shared" si="10"/>
        <v>0</v>
      </c>
      <c r="V24" s="32">
        <f t="shared" si="11"/>
        <v>0</v>
      </c>
    </row>
    <row r="25" spans="1:22" x14ac:dyDescent="0.25">
      <c r="A25" s="48" t="s">
        <v>38</v>
      </c>
      <c r="B25" s="17" t="s">
        <v>11</v>
      </c>
      <c r="C25" s="19">
        <v>104</v>
      </c>
      <c r="D25" s="19">
        <v>125</v>
      </c>
      <c r="E25" s="20">
        <f t="shared" si="0"/>
        <v>20.192307692307693</v>
      </c>
      <c r="F25" s="20">
        <f t="shared" si="1"/>
        <v>3.2069071847055195</v>
      </c>
      <c r="G25" s="27">
        <f t="shared" si="2"/>
        <v>2.87092328892972</v>
      </c>
      <c r="H25" s="19">
        <v>209173.21</v>
      </c>
      <c r="I25" s="19">
        <v>284604.46000000002</v>
      </c>
      <c r="J25" s="20">
        <f t="shared" si="3"/>
        <v>36.061620893038857</v>
      </c>
      <c r="K25" s="21">
        <f t="shared" si="4"/>
        <v>3.1149670917272894</v>
      </c>
      <c r="L25" s="40">
        <f t="shared" si="5"/>
        <v>2.8018692819542341</v>
      </c>
      <c r="M25" s="19">
        <v>0</v>
      </c>
      <c r="N25" s="19">
        <v>0</v>
      </c>
      <c r="O25" s="20" t="str">
        <f t="shared" si="6"/>
        <v>-</v>
      </c>
      <c r="P25" s="20">
        <f t="shared" si="7"/>
        <v>0</v>
      </c>
      <c r="Q25" s="27">
        <f t="shared" si="8"/>
        <v>0</v>
      </c>
      <c r="R25" s="19">
        <v>0</v>
      </c>
      <c r="S25" s="19">
        <v>0</v>
      </c>
      <c r="T25" s="5" t="str">
        <f t="shared" si="9"/>
        <v>-</v>
      </c>
      <c r="U25" s="5">
        <f t="shared" si="10"/>
        <v>0</v>
      </c>
      <c r="V25" s="32">
        <f t="shared" si="11"/>
        <v>0</v>
      </c>
    </row>
    <row r="26" spans="1:22" x14ac:dyDescent="0.25">
      <c r="A26" s="48" t="s">
        <v>39</v>
      </c>
      <c r="B26" s="17" t="s">
        <v>15</v>
      </c>
      <c r="C26" s="19">
        <v>99</v>
      </c>
      <c r="D26" s="19">
        <v>126</v>
      </c>
      <c r="E26" s="20">
        <f t="shared" si="0"/>
        <v>27.27272727272727</v>
      </c>
      <c r="F26" s="20">
        <f t="shared" si="1"/>
        <v>3.0527289546716005</v>
      </c>
      <c r="G26" s="27">
        <f t="shared" si="2"/>
        <v>2.8938906752411575</v>
      </c>
      <c r="H26" s="19">
        <v>173433.25</v>
      </c>
      <c r="I26" s="19">
        <v>369058.32</v>
      </c>
      <c r="J26" s="20">
        <f t="shared" si="3"/>
        <v>112.79559715337169</v>
      </c>
      <c r="K26" s="21">
        <f t="shared" si="4"/>
        <v>2.5827345020010544</v>
      </c>
      <c r="L26" s="40">
        <f t="shared" si="5"/>
        <v>3.6332992464616893</v>
      </c>
      <c r="M26" s="19">
        <v>0</v>
      </c>
      <c r="N26" s="19">
        <v>0</v>
      </c>
      <c r="O26" s="20" t="str">
        <f t="shared" si="6"/>
        <v>-</v>
      </c>
      <c r="P26" s="20">
        <f t="shared" si="7"/>
        <v>0</v>
      </c>
      <c r="Q26" s="27">
        <f t="shared" si="8"/>
        <v>0</v>
      </c>
      <c r="R26" s="19">
        <v>0</v>
      </c>
      <c r="S26" s="19">
        <v>0</v>
      </c>
      <c r="T26" s="5" t="str">
        <f t="shared" si="9"/>
        <v>-</v>
      </c>
      <c r="U26" s="5">
        <f t="shared" si="10"/>
        <v>0</v>
      </c>
      <c r="V26" s="32">
        <f t="shared" si="11"/>
        <v>0</v>
      </c>
    </row>
    <row r="27" spans="1:22" x14ac:dyDescent="0.25">
      <c r="A27" s="48" t="s">
        <v>40</v>
      </c>
      <c r="B27" s="17" t="s">
        <v>6</v>
      </c>
      <c r="C27" s="19">
        <v>81</v>
      </c>
      <c r="D27" s="19">
        <v>87</v>
      </c>
      <c r="E27" s="20">
        <f t="shared" si="0"/>
        <v>7.4074074074074066</v>
      </c>
      <c r="F27" s="20">
        <f t="shared" si="1"/>
        <v>2.497687326549491</v>
      </c>
      <c r="G27" s="27">
        <f t="shared" si="2"/>
        <v>1.998162609095085</v>
      </c>
      <c r="H27" s="19">
        <v>94886.8</v>
      </c>
      <c r="I27" s="19">
        <v>224776.9</v>
      </c>
      <c r="J27" s="20">
        <f t="shared" si="3"/>
        <v>136.88953574153621</v>
      </c>
      <c r="K27" s="21">
        <f t="shared" si="4"/>
        <v>1.4130359209925065</v>
      </c>
      <c r="L27" s="40">
        <f t="shared" si="5"/>
        <v>2.2128799084979156</v>
      </c>
      <c r="M27" s="19">
        <v>0</v>
      </c>
      <c r="N27" s="19">
        <v>0</v>
      </c>
      <c r="O27" s="20" t="str">
        <f t="shared" si="6"/>
        <v>-</v>
      </c>
      <c r="P27" s="20">
        <f t="shared" si="7"/>
        <v>0</v>
      </c>
      <c r="Q27" s="27">
        <f t="shared" si="8"/>
        <v>0</v>
      </c>
      <c r="R27" s="19">
        <v>0</v>
      </c>
      <c r="S27" s="19">
        <v>0</v>
      </c>
      <c r="T27" s="5" t="str">
        <f t="shared" si="9"/>
        <v>-</v>
      </c>
      <c r="U27" s="5">
        <f t="shared" si="10"/>
        <v>0</v>
      </c>
      <c r="V27" s="32">
        <f t="shared" si="11"/>
        <v>0</v>
      </c>
    </row>
    <row r="28" spans="1:22" x14ac:dyDescent="0.25">
      <c r="A28" s="48" t="s">
        <v>41</v>
      </c>
      <c r="B28" s="17" t="s">
        <v>62</v>
      </c>
      <c r="C28" s="19">
        <v>16</v>
      </c>
      <c r="D28" s="19">
        <v>49</v>
      </c>
      <c r="E28" s="20">
        <f t="shared" si="0"/>
        <v>206.25</v>
      </c>
      <c r="F28" s="20">
        <f t="shared" si="1"/>
        <v>0.49337033610854142</v>
      </c>
      <c r="G28" s="27">
        <f t="shared" si="2"/>
        <v>1.1254019292604502</v>
      </c>
      <c r="H28" s="19">
        <v>21754.75</v>
      </c>
      <c r="I28" s="19">
        <v>142955.76999999999</v>
      </c>
      <c r="J28" s="20">
        <f t="shared" si="3"/>
        <v>557.12439811995068</v>
      </c>
      <c r="K28" s="21">
        <f t="shared" si="4"/>
        <v>0.32396754029234553</v>
      </c>
      <c r="L28" s="40">
        <f t="shared" si="5"/>
        <v>1.4073686007630191</v>
      </c>
      <c r="M28" s="19">
        <v>0</v>
      </c>
      <c r="N28" s="19">
        <v>0</v>
      </c>
      <c r="O28" s="20" t="str">
        <f t="shared" si="6"/>
        <v>-</v>
      </c>
      <c r="P28" s="20">
        <f t="shared" si="7"/>
        <v>0</v>
      </c>
      <c r="Q28" s="27">
        <f t="shared" si="8"/>
        <v>0</v>
      </c>
      <c r="R28" s="19">
        <v>0</v>
      </c>
      <c r="S28" s="19">
        <v>0</v>
      </c>
      <c r="T28" s="5" t="str">
        <f t="shared" si="9"/>
        <v>-</v>
      </c>
      <c r="U28" s="5">
        <f t="shared" si="10"/>
        <v>0</v>
      </c>
      <c r="V28" s="32">
        <f t="shared" si="11"/>
        <v>0</v>
      </c>
    </row>
    <row r="29" spans="1:22" x14ac:dyDescent="0.25">
      <c r="A29" s="48" t="s">
        <v>42</v>
      </c>
      <c r="B29" s="17" t="s">
        <v>20</v>
      </c>
      <c r="C29" s="19">
        <v>272</v>
      </c>
      <c r="D29" s="19">
        <v>307</v>
      </c>
      <c r="E29" s="20">
        <f t="shared" si="0"/>
        <v>12.867647058823529</v>
      </c>
      <c r="F29" s="20">
        <f t="shared" si="1"/>
        <v>8.3872957138452051</v>
      </c>
      <c r="G29" s="27">
        <f t="shared" si="2"/>
        <v>7.0509875976113907</v>
      </c>
      <c r="H29" s="19">
        <v>568610.26</v>
      </c>
      <c r="I29" s="19">
        <v>552781.56000000006</v>
      </c>
      <c r="J29" s="20">
        <f t="shared" si="3"/>
        <v>-2.7837520905795743</v>
      </c>
      <c r="K29" s="21">
        <f t="shared" si="4"/>
        <v>8.4676343013452726</v>
      </c>
      <c r="L29" s="40">
        <f t="shared" si="5"/>
        <v>5.4420147618021923</v>
      </c>
      <c r="M29" s="19">
        <v>0</v>
      </c>
      <c r="N29" s="19">
        <v>0</v>
      </c>
      <c r="O29" s="20" t="str">
        <f t="shared" si="6"/>
        <v>-</v>
      </c>
      <c r="P29" s="20">
        <f t="shared" si="7"/>
        <v>0</v>
      </c>
      <c r="Q29" s="27">
        <f t="shared" si="8"/>
        <v>0</v>
      </c>
      <c r="R29" s="19">
        <v>0</v>
      </c>
      <c r="S29" s="19">
        <v>0</v>
      </c>
      <c r="T29" s="5" t="str">
        <f t="shared" si="9"/>
        <v>-</v>
      </c>
      <c r="U29" s="5">
        <f t="shared" si="10"/>
        <v>0</v>
      </c>
      <c r="V29" s="32">
        <f t="shared" si="11"/>
        <v>0</v>
      </c>
    </row>
    <row r="30" spans="1:22" x14ac:dyDescent="0.25">
      <c r="A30" s="48" t="s">
        <v>43</v>
      </c>
      <c r="B30" s="17" t="s">
        <v>7</v>
      </c>
      <c r="C30" s="19">
        <v>0</v>
      </c>
      <c r="D30" s="19">
        <v>0</v>
      </c>
      <c r="E30" s="20" t="str">
        <f t="shared" si="0"/>
        <v>-</v>
      </c>
      <c r="F30" s="20">
        <f t="shared" si="1"/>
        <v>0</v>
      </c>
      <c r="G30" s="27">
        <f t="shared" si="2"/>
        <v>0</v>
      </c>
      <c r="H30" s="19">
        <v>0</v>
      </c>
      <c r="I30" s="19">
        <v>0</v>
      </c>
      <c r="J30" s="20" t="str">
        <f t="shared" si="3"/>
        <v>-</v>
      </c>
      <c r="K30" s="21">
        <f t="shared" si="4"/>
        <v>0</v>
      </c>
      <c r="L30" s="40">
        <f t="shared" si="5"/>
        <v>0</v>
      </c>
      <c r="M30" s="19">
        <v>3</v>
      </c>
      <c r="N30" s="19">
        <v>6</v>
      </c>
      <c r="O30" s="20">
        <f t="shared" si="6"/>
        <v>100</v>
      </c>
      <c r="P30" s="20">
        <f t="shared" si="7"/>
        <v>0.8595988538681949</v>
      </c>
      <c r="Q30" s="27">
        <f t="shared" si="8"/>
        <v>1.6997167138810201</v>
      </c>
      <c r="R30" s="19">
        <v>635.64</v>
      </c>
      <c r="S30" s="19">
        <v>8595.3700000000008</v>
      </c>
      <c r="T30" s="5">
        <f t="shared" si="9"/>
        <v>1252.238688565855</v>
      </c>
      <c r="U30" s="5">
        <f t="shared" si="10"/>
        <v>4.4116524536787258E-2</v>
      </c>
      <c r="V30" s="32">
        <f t="shared" si="11"/>
        <v>0.68212433817641938</v>
      </c>
    </row>
    <row r="31" spans="1:22" x14ac:dyDescent="0.25">
      <c r="A31" s="48" t="s">
        <v>44</v>
      </c>
      <c r="B31" s="17" t="s">
        <v>8</v>
      </c>
      <c r="C31" s="19">
        <v>194</v>
      </c>
      <c r="D31" s="19">
        <v>291</v>
      </c>
      <c r="E31" s="20">
        <f t="shared" si="0"/>
        <v>50</v>
      </c>
      <c r="F31" s="20">
        <f t="shared" si="1"/>
        <v>5.982115325316065</v>
      </c>
      <c r="G31" s="27">
        <f t="shared" si="2"/>
        <v>6.6835094166283877</v>
      </c>
      <c r="H31" s="19">
        <v>226062.5</v>
      </c>
      <c r="I31" s="19">
        <v>329581.19</v>
      </c>
      <c r="J31" s="20">
        <f t="shared" si="3"/>
        <v>45.792066353331492</v>
      </c>
      <c r="K31" s="21">
        <f t="shared" si="4"/>
        <v>3.3664791402952621</v>
      </c>
      <c r="L31" s="40">
        <f t="shared" si="5"/>
        <v>3.2446554497808013</v>
      </c>
      <c r="M31" s="19">
        <v>67</v>
      </c>
      <c r="N31" s="19">
        <v>34</v>
      </c>
      <c r="O31" s="20">
        <f t="shared" si="6"/>
        <v>-49.253731343283583</v>
      </c>
      <c r="P31" s="20">
        <f t="shared" si="7"/>
        <v>19.197707736389685</v>
      </c>
      <c r="Q31" s="27">
        <f t="shared" si="8"/>
        <v>9.6317280453257776</v>
      </c>
      <c r="R31" s="19">
        <v>168140.61</v>
      </c>
      <c r="S31" s="19">
        <v>154632.25999999998</v>
      </c>
      <c r="T31" s="5">
        <f t="shared" si="9"/>
        <v>-8.0339603858936925</v>
      </c>
      <c r="U31" s="5">
        <f t="shared" si="10"/>
        <v>11.669780609614525</v>
      </c>
      <c r="V31" s="32">
        <f t="shared" si="11"/>
        <v>12.271540144662065</v>
      </c>
    </row>
    <row r="32" spans="1:22" x14ac:dyDescent="0.25">
      <c r="A32" s="48" t="s">
        <v>45</v>
      </c>
      <c r="B32" s="17" t="s">
        <v>9</v>
      </c>
      <c r="C32" s="19">
        <v>12</v>
      </c>
      <c r="D32" s="19">
        <v>9</v>
      </c>
      <c r="E32" s="20">
        <f>IFERROR((D32-C32)/C32*100, "-")</f>
        <v>-25</v>
      </c>
      <c r="F32" s="20">
        <f t="shared" si="1"/>
        <v>0.37002775208140615</v>
      </c>
      <c r="G32" s="27">
        <f t="shared" si="2"/>
        <v>0.20670647680293983</v>
      </c>
      <c r="H32" s="19">
        <v>11402.13</v>
      </c>
      <c r="I32" s="19">
        <v>13064.99</v>
      </c>
      <c r="J32" s="20">
        <f t="shared" si="3"/>
        <v>14.583766366459605</v>
      </c>
      <c r="K32" s="21">
        <f t="shared" si="4"/>
        <v>0.16979832037571388</v>
      </c>
      <c r="L32" s="40">
        <f t="shared" si="5"/>
        <v>0.12862199752610778</v>
      </c>
      <c r="M32" s="19">
        <v>0</v>
      </c>
      <c r="N32" s="19">
        <v>0</v>
      </c>
      <c r="O32" s="20" t="str">
        <f t="shared" si="6"/>
        <v>-</v>
      </c>
      <c r="P32" s="20">
        <f t="shared" si="7"/>
        <v>0</v>
      </c>
      <c r="Q32" s="27">
        <f t="shared" si="8"/>
        <v>0</v>
      </c>
      <c r="R32" s="19">
        <v>0</v>
      </c>
      <c r="S32" s="19">
        <v>0</v>
      </c>
      <c r="T32" s="5" t="str">
        <f t="shared" si="9"/>
        <v>-</v>
      </c>
      <c r="U32" s="5">
        <f t="shared" si="10"/>
        <v>0</v>
      </c>
      <c r="V32" s="32">
        <f t="shared" si="11"/>
        <v>0</v>
      </c>
    </row>
    <row r="33" spans="1:22" x14ac:dyDescent="0.25">
      <c r="A33" s="48" t="s">
        <v>46</v>
      </c>
      <c r="B33" s="51" t="s">
        <v>22</v>
      </c>
      <c r="C33" s="25">
        <v>353</v>
      </c>
      <c r="D33" s="25">
        <v>446</v>
      </c>
      <c r="E33" s="20">
        <f t="shared" si="0"/>
        <v>26.345609065155806</v>
      </c>
      <c r="F33" s="20">
        <f t="shared" si="1"/>
        <v>10.884983040394697</v>
      </c>
      <c r="G33" s="27">
        <f t="shared" si="2"/>
        <v>10.243454294901239</v>
      </c>
      <c r="H33" s="42">
        <v>733782.98</v>
      </c>
      <c r="I33" s="42">
        <v>575550.51</v>
      </c>
      <c r="J33" s="20">
        <f t="shared" si="3"/>
        <v>-21.563932976477592</v>
      </c>
      <c r="K33" s="21">
        <f t="shared" si="4"/>
        <v>10.927354584124725</v>
      </c>
      <c r="L33" s="40">
        <f t="shared" si="5"/>
        <v>5.6661701442840817</v>
      </c>
      <c r="M33" s="25">
        <v>35</v>
      </c>
      <c r="N33" s="25">
        <v>24</v>
      </c>
      <c r="O33" s="20">
        <f t="shared" si="6"/>
        <v>-31.428571428571427</v>
      </c>
      <c r="P33" s="20">
        <f t="shared" si="7"/>
        <v>10.028653295128938</v>
      </c>
      <c r="Q33" s="27">
        <f t="shared" si="8"/>
        <v>6.7988668555240803</v>
      </c>
      <c r="R33" s="42">
        <v>58101.75</v>
      </c>
      <c r="S33" s="42">
        <v>47954.19</v>
      </c>
      <c r="T33" s="5">
        <f t="shared" si="9"/>
        <v>-17.465153803456861</v>
      </c>
      <c r="U33" s="5">
        <f t="shared" si="10"/>
        <v>4.0325455910661372</v>
      </c>
      <c r="V33" s="32">
        <f t="shared" si="11"/>
        <v>3.8056209466883062</v>
      </c>
    </row>
    <row r="34" spans="1:22" x14ac:dyDescent="0.25">
      <c r="A34" s="49" t="s">
        <v>47</v>
      </c>
      <c r="B34" s="52" t="s">
        <v>10</v>
      </c>
      <c r="C34" s="25">
        <v>71</v>
      </c>
      <c r="D34" s="25">
        <v>0</v>
      </c>
      <c r="E34" s="20">
        <f t="shared" si="0"/>
        <v>-100</v>
      </c>
      <c r="F34" s="20">
        <f t="shared" si="1"/>
        <v>2.1893308664816526</v>
      </c>
      <c r="G34" s="27">
        <f t="shared" si="2"/>
        <v>0</v>
      </c>
      <c r="H34" s="42">
        <v>213668.13</v>
      </c>
      <c r="I34" s="42">
        <v>0</v>
      </c>
      <c r="J34" s="20">
        <f t="shared" si="3"/>
        <v>-100</v>
      </c>
      <c r="K34" s="21">
        <f t="shared" si="4"/>
        <v>3.1819045732525133</v>
      </c>
      <c r="L34" s="50">
        <f t="shared" si="5"/>
        <v>0</v>
      </c>
      <c r="M34" s="25">
        <v>0</v>
      </c>
      <c r="N34" s="25">
        <v>0</v>
      </c>
      <c r="O34" s="20" t="str">
        <f t="shared" si="6"/>
        <v>-</v>
      </c>
      <c r="P34" s="20">
        <f t="shared" si="7"/>
        <v>0</v>
      </c>
      <c r="Q34" s="27">
        <f t="shared" si="8"/>
        <v>0</v>
      </c>
      <c r="R34" s="42">
        <v>0</v>
      </c>
      <c r="S34" s="42">
        <v>0</v>
      </c>
      <c r="T34" s="5" t="str">
        <f t="shared" si="9"/>
        <v>-</v>
      </c>
      <c r="U34" s="5">
        <f t="shared" si="10"/>
        <v>0</v>
      </c>
      <c r="V34" s="32">
        <f t="shared" si="11"/>
        <v>0</v>
      </c>
    </row>
    <row r="35" spans="1:22" x14ac:dyDescent="0.25">
      <c r="A35" s="9"/>
      <c r="B35" s="10" t="s">
        <v>66</v>
      </c>
      <c r="C35" s="4">
        <f>SUM(C10:C34)</f>
        <v>3243</v>
      </c>
      <c r="D35" s="4">
        <f>SUM(D10:D34)</f>
        <v>4354</v>
      </c>
      <c r="E35" s="12">
        <f>(D35-C35)/C35*100</f>
        <v>34.258402713536853</v>
      </c>
      <c r="F35" s="11">
        <f>SUM(F10:F34)</f>
        <v>100.00000000000001</v>
      </c>
      <c r="G35" s="11">
        <f>SUM(G10:G34)</f>
        <v>99.999999999999986</v>
      </c>
      <c r="H35" s="4">
        <f>SUM(H10:H34)</f>
        <v>6715101.7599999988</v>
      </c>
      <c r="I35" s="4">
        <f>SUM(I10:I34)</f>
        <v>10157663.736599999</v>
      </c>
      <c r="J35" s="12">
        <f>(I35-H35)/H35*100</f>
        <v>51.265968851081126</v>
      </c>
      <c r="K35" s="11">
        <f>SUM(K10:K34)</f>
        <v>100.00000000000004</v>
      </c>
      <c r="L35" s="11">
        <f>SUM(L10:L34)</f>
        <v>100.00000000000003</v>
      </c>
      <c r="M35" s="43">
        <f>SUM(M10:M34)</f>
        <v>349</v>
      </c>
      <c r="N35" s="43">
        <f>SUM(N10:N34)</f>
        <v>353</v>
      </c>
      <c r="O35" s="12">
        <f>(N35-M35)/M35*100</f>
        <v>1.1461318051575931</v>
      </c>
      <c r="P35" s="11">
        <f>SUM(P10:P34)</f>
        <v>100</v>
      </c>
      <c r="Q35" s="11">
        <f>SUM(Q10:Q34)</f>
        <v>100</v>
      </c>
      <c r="R35" s="43">
        <f>SUM(R10:R34)</f>
        <v>1440820.6599999997</v>
      </c>
      <c r="S35" s="43">
        <f>SUM(S10:S34)</f>
        <v>1260088.45</v>
      </c>
      <c r="T35" s="12">
        <f>(S35-R35)/R35*100</f>
        <v>-12.543699227633216</v>
      </c>
      <c r="U35" s="11">
        <f>SUM(U10:U34)</f>
        <v>100.00000000000003</v>
      </c>
      <c r="V35" s="35">
        <f>SUM(V10:V34)</f>
        <v>100.00000000000001</v>
      </c>
    </row>
    <row r="38" spans="1:22" x14ac:dyDescent="0.25">
      <c r="B38" s="46" t="s">
        <v>74</v>
      </c>
    </row>
    <row r="39" spans="1:22" x14ac:dyDescent="0.25">
      <c r="B39" s="56"/>
    </row>
    <row r="40" spans="1:22" x14ac:dyDescent="0.25">
      <c r="B40" s="56"/>
    </row>
    <row r="41" spans="1:22" x14ac:dyDescent="0.25">
      <c r="B41" s="56"/>
    </row>
  </sheetData>
  <mergeCells count="16">
    <mergeCell ref="A7:A9"/>
    <mergeCell ref="B7:B9"/>
    <mergeCell ref="C7:L7"/>
    <mergeCell ref="M7:V7"/>
    <mergeCell ref="C8:D8"/>
    <mergeCell ref="E8:E9"/>
    <mergeCell ref="F8:G8"/>
    <mergeCell ref="H8:I8"/>
    <mergeCell ref="J8:J9"/>
    <mergeCell ref="K8:L8"/>
    <mergeCell ref="M8:N8"/>
    <mergeCell ref="O8:O9"/>
    <mergeCell ref="P8:Q8"/>
    <mergeCell ref="R8:S8"/>
    <mergeCell ref="T8:T9"/>
    <mergeCell ref="U8:V8"/>
  </mergeCells>
  <dataValidations disablePrompts="1" count="1">
    <dataValidation type="decimal" allowBlank="1" showInputMessage="1" showErrorMessage="1" errorTitle="Microsoft Excel" error="Neočekivana vrsta podatka!_x000a_Mollimo unesite broj." sqref="C15:D20 R20:S20 M15:N20 R15:S17 H15:I20">
      <formula1>-100000000000</formula1>
      <formula2>100000000000</formula2>
    </dataValidation>
  </dataValidations>
  <pageMargins left="0.39370078740157483" right="0.39370078740157483" top="0.74803149606299213" bottom="0.74803149606299213" header="0.31496062992125984" footer="0.31496062992125984"/>
  <pageSetup paperSize="9" scale="55" orientation="landscape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28.02.2018.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2018-10-04T07:58:13Z</cp:lastPrinted>
  <dcterms:created xsi:type="dcterms:W3CDTF">2018-01-08T12:56:16Z</dcterms:created>
  <dcterms:modified xsi:type="dcterms:W3CDTF">2018-10-08T07:52:36Z</dcterms:modified>
</cp:coreProperties>
</file>