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5" windowWidth="19035" windowHeight="8145" tabRatio="431"/>
  </bookViews>
  <sheets>
    <sheet name="BiH" sheetId="23" r:id="rId1"/>
    <sheet name="FBiH" sheetId="24" r:id="rId2"/>
    <sheet name="Sjedište u FBiH" sheetId="22" r:id="rId3"/>
    <sheet name="RS" sheetId="25" r:id="rId4"/>
    <sheet name="Sjedište u RS-u" sheetId="21" r:id="rId5"/>
  </sheets>
  <definedNames>
    <definedName name="_xlnm.Print_Area" localSheetId="3">RS!$A$1:$Q$36</definedName>
  </definedNames>
  <calcPr calcId="145621"/>
</workbook>
</file>

<file path=xl/calcChain.xml><?xml version="1.0" encoding="utf-8"?>
<calcChain xmlns="http://schemas.openxmlformats.org/spreadsheetml/2006/main">
  <c r="O34" i="21" l="1"/>
  <c r="H34" i="21"/>
  <c r="I34" i="21"/>
  <c r="O34" i="25"/>
  <c r="P34" i="25"/>
  <c r="H34" i="25"/>
  <c r="I34" i="25"/>
  <c r="O34" i="22"/>
  <c r="P34" i="22"/>
  <c r="H34" i="22"/>
  <c r="I34" i="22"/>
  <c r="O34" i="24"/>
  <c r="P34" i="24"/>
  <c r="H34" i="24"/>
  <c r="I34" i="24"/>
  <c r="O34" i="23"/>
  <c r="P34" i="23"/>
  <c r="H34" i="23"/>
  <c r="I34" i="23"/>
  <c r="L13" i="23" l="1"/>
  <c r="L12" i="23"/>
  <c r="L11" i="23"/>
  <c r="L10" i="23"/>
  <c r="J10" i="23"/>
  <c r="L30" i="23" l="1"/>
  <c r="L31" i="23"/>
  <c r="L32" i="23"/>
  <c r="L29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J30" i="23"/>
  <c r="J31" i="23"/>
  <c r="J32" i="23"/>
  <c r="J29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E30" i="23"/>
  <c r="E31" i="23"/>
  <c r="E32" i="23"/>
  <c r="E29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11" i="23"/>
  <c r="E10" i="23"/>
  <c r="C30" i="23"/>
  <c r="C31" i="23"/>
  <c r="C32" i="23"/>
  <c r="C29" i="23"/>
  <c r="C26" i="23"/>
  <c r="C27" i="23"/>
  <c r="C24" i="23"/>
  <c r="C25" i="23"/>
  <c r="C22" i="23"/>
  <c r="C23" i="23"/>
  <c r="C20" i="23"/>
  <c r="C21" i="23"/>
  <c r="C19" i="23"/>
  <c r="C18" i="23"/>
  <c r="C17" i="23"/>
  <c r="C14" i="23"/>
  <c r="C15" i="23"/>
  <c r="C16" i="23"/>
  <c r="C13" i="23"/>
  <c r="C12" i="23"/>
  <c r="C11" i="23"/>
  <c r="C10" i="23"/>
  <c r="L28" i="23" l="1"/>
  <c r="C28" i="23"/>
  <c r="C33" i="25"/>
  <c r="L33" i="25" l="1"/>
  <c r="J33" i="25"/>
  <c r="E33" i="25"/>
  <c r="G33" i="25" s="1"/>
  <c r="O32" i="25"/>
  <c r="N32" i="25"/>
  <c r="H32" i="25"/>
  <c r="G32" i="25"/>
  <c r="O31" i="25"/>
  <c r="N31" i="25"/>
  <c r="H31" i="25"/>
  <c r="G31" i="25"/>
  <c r="O30" i="25"/>
  <c r="N30" i="25"/>
  <c r="H30" i="25"/>
  <c r="G30" i="25"/>
  <c r="O29" i="25"/>
  <c r="N29" i="25"/>
  <c r="H29" i="25"/>
  <c r="G29" i="25"/>
  <c r="L28" i="25"/>
  <c r="J28" i="25"/>
  <c r="E28" i="25"/>
  <c r="C28" i="25"/>
  <c r="C34" i="25" s="1"/>
  <c r="O27" i="25"/>
  <c r="N27" i="25"/>
  <c r="H27" i="25"/>
  <c r="G27" i="25"/>
  <c r="O26" i="25"/>
  <c r="N26" i="25"/>
  <c r="H26" i="25"/>
  <c r="G26" i="25"/>
  <c r="O25" i="25"/>
  <c r="N25" i="25"/>
  <c r="H25" i="25"/>
  <c r="G25" i="25"/>
  <c r="O24" i="25"/>
  <c r="N24" i="25"/>
  <c r="H24" i="25"/>
  <c r="G24" i="25"/>
  <c r="O23" i="25"/>
  <c r="N23" i="25"/>
  <c r="H23" i="25"/>
  <c r="G23" i="25"/>
  <c r="O22" i="25"/>
  <c r="N22" i="25"/>
  <c r="H22" i="25"/>
  <c r="G22" i="25"/>
  <c r="O21" i="25"/>
  <c r="N21" i="25"/>
  <c r="H21" i="25"/>
  <c r="G21" i="25"/>
  <c r="O20" i="25"/>
  <c r="N20" i="25"/>
  <c r="H20" i="25"/>
  <c r="G20" i="25"/>
  <c r="O19" i="25"/>
  <c r="N19" i="25"/>
  <c r="H19" i="25"/>
  <c r="G19" i="25"/>
  <c r="O18" i="25"/>
  <c r="N18" i="25"/>
  <c r="H18" i="25"/>
  <c r="G18" i="25"/>
  <c r="O17" i="25"/>
  <c r="N17" i="25"/>
  <c r="H17" i="25"/>
  <c r="G17" i="25"/>
  <c r="O16" i="25"/>
  <c r="N16" i="25"/>
  <c r="H16" i="25"/>
  <c r="G16" i="25"/>
  <c r="O15" i="25"/>
  <c r="N15" i="25"/>
  <c r="H15" i="25"/>
  <c r="G15" i="25"/>
  <c r="O14" i="25"/>
  <c r="N14" i="25"/>
  <c r="H14" i="25"/>
  <c r="G14" i="25"/>
  <c r="O13" i="25"/>
  <c r="N13" i="25"/>
  <c r="H13" i="25"/>
  <c r="G13" i="25"/>
  <c r="O12" i="25"/>
  <c r="N12" i="25"/>
  <c r="H12" i="25"/>
  <c r="G12" i="25"/>
  <c r="O11" i="25"/>
  <c r="N11" i="25"/>
  <c r="H11" i="25"/>
  <c r="G11" i="25"/>
  <c r="O10" i="25"/>
  <c r="N10" i="25"/>
  <c r="H10" i="25"/>
  <c r="G10" i="25"/>
  <c r="L33" i="24"/>
  <c r="J33" i="24"/>
  <c r="E33" i="24"/>
  <c r="C33" i="24"/>
  <c r="O32" i="24"/>
  <c r="N32" i="24"/>
  <c r="H32" i="24"/>
  <c r="G32" i="24"/>
  <c r="O31" i="24"/>
  <c r="N31" i="24"/>
  <c r="H31" i="24"/>
  <c r="G31" i="24"/>
  <c r="O30" i="24"/>
  <c r="N30" i="24"/>
  <c r="H30" i="24"/>
  <c r="G30" i="24"/>
  <c r="O29" i="24"/>
  <c r="N29" i="24"/>
  <c r="H29" i="24"/>
  <c r="G29" i="24"/>
  <c r="L28" i="24"/>
  <c r="L34" i="24" s="1"/>
  <c r="M11" i="24" s="1"/>
  <c r="J28" i="24"/>
  <c r="J34" i="24" s="1"/>
  <c r="E28" i="24"/>
  <c r="C28" i="24"/>
  <c r="C34" i="24" s="1"/>
  <c r="D12" i="24" s="1"/>
  <c r="O27" i="24"/>
  <c r="N27" i="24"/>
  <c r="H27" i="24"/>
  <c r="G27" i="24"/>
  <c r="O26" i="24"/>
  <c r="N26" i="24"/>
  <c r="H26" i="24"/>
  <c r="G26" i="24"/>
  <c r="O25" i="24"/>
  <c r="N25" i="24"/>
  <c r="H25" i="24"/>
  <c r="G25" i="24"/>
  <c r="O24" i="24"/>
  <c r="N24" i="24"/>
  <c r="H24" i="24"/>
  <c r="G24" i="24"/>
  <c r="O23" i="24"/>
  <c r="N23" i="24"/>
  <c r="H23" i="24"/>
  <c r="G23" i="24"/>
  <c r="O22" i="24"/>
  <c r="N22" i="24"/>
  <c r="H22" i="24"/>
  <c r="G22" i="24"/>
  <c r="O21" i="24"/>
  <c r="N21" i="24"/>
  <c r="H21" i="24"/>
  <c r="G21" i="24"/>
  <c r="O20" i="24"/>
  <c r="N20" i="24"/>
  <c r="H20" i="24"/>
  <c r="G20" i="24"/>
  <c r="O19" i="24"/>
  <c r="N19" i="24"/>
  <c r="H19" i="24"/>
  <c r="G19" i="24"/>
  <c r="O18" i="24"/>
  <c r="N18" i="24"/>
  <c r="H18" i="24"/>
  <c r="G18" i="24"/>
  <c r="O17" i="24"/>
  <c r="N17" i="24"/>
  <c r="H17" i="24"/>
  <c r="G17" i="24"/>
  <c r="O16" i="24"/>
  <c r="N16" i="24"/>
  <c r="H16" i="24"/>
  <c r="G16" i="24"/>
  <c r="O15" i="24"/>
  <c r="N15" i="24"/>
  <c r="H15" i="24"/>
  <c r="G15" i="24"/>
  <c r="O14" i="24"/>
  <c r="N14" i="24"/>
  <c r="H14" i="24"/>
  <c r="G14" i="24"/>
  <c r="O13" i="24"/>
  <c r="N13" i="24"/>
  <c r="H13" i="24"/>
  <c r="G13" i="24"/>
  <c r="O12" i="24"/>
  <c r="N12" i="24"/>
  <c r="H12" i="24"/>
  <c r="G12" i="24"/>
  <c r="O11" i="24"/>
  <c r="N11" i="24"/>
  <c r="H11" i="24"/>
  <c r="G11" i="24"/>
  <c r="D11" i="24"/>
  <c r="O10" i="24"/>
  <c r="N10" i="24"/>
  <c r="H10" i="24"/>
  <c r="G10" i="24"/>
  <c r="D10" i="24"/>
  <c r="M10" i="24" l="1"/>
  <c r="N33" i="24"/>
  <c r="N33" i="25"/>
  <c r="E34" i="25"/>
  <c r="F18" i="25" s="1"/>
  <c r="F24" i="25"/>
  <c r="H28" i="25"/>
  <c r="N28" i="25"/>
  <c r="H33" i="25"/>
  <c r="F11" i="25"/>
  <c r="F13" i="25"/>
  <c r="F15" i="25"/>
  <c r="F17" i="25"/>
  <c r="F19" i="25"/>
  <c r="F21" i="25"/>
  <c r="F23" i="25"/>
  <c r="F25" i="25"/>
  <c r="F27" i="25"/>
  <c r="J34" i="25"/>
  <c r="F29" i="25"/>
  <c r="F31" i="25"/>
  <c r="O33" i="25"/>
  <c r="D32" i="25"/>
  <c r="D31" i="25"/>
  <c r="D30" i="25"/>
  <c r="D29" i="25"/>
  <c r="D27" i="25"/>
  <c r="D26" i="25"/>
  <c r="D25" i="25"/>
  <c r="D24" i="25"/>
  <c r="I24" i="25" s="1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O28" i="25"/>
  <c r="L34" i="25"/>
  <c r="F30" i="25"/>
  <c r="I30" i="25" s="1"/>
  <c r="G28" i="25"/>
  <c r="G34" i="25" s="1"/>
  <c r="O28" i="24"/>
  <c r="H33" i="24"/>
  <c r="G33" i="24"/>
  <c r="H28" i="24"/>
  <c r="D13" i="24"/>
  <c r="D32" i="24"/>
  <c r="D31" i="24"/>
  <c r="D30" i="24"/>
  <c r="D29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K32" i="24"/>
  <c r="K31" i="24"/>
  <c r="K30" i="24"/>
  <c r="K29" i="24"/>
  <c r="K27" i="24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K12" i="24"/>
  <c r="K11" i="24"/>
  <c r="P11" i="24" s="1"/>
  <c r="K10" i="24"/>
  <c r="P10" i="24" s="1"/>
  <c r="N34" i="24"/>
  <c r="M14" i="24"/>
  <c r="M12" i="24"/>
  <c r="M32" i="24"/>
  <c r="P32" i="24" s="1"/>
  <c r="M31" i="24"/>
  <c r="P31" i="24" s="1"/>
  <c r="M30" i="24"/>
  <c r="P30" i="24" s="1"/>
  <c r="M29" i="24"/>
  <c r="M27" i="24"/>
  <c r="P27" i="24" s="1"/>
  <c r="M26" i="24"/>
  <c r="P26" i="24" s="1"/>
  <c r="M25" i="24"/>
  <c r="P25" i="24" s="1"/>
  <c r="M24" i="24"/>
  <c r="P24" i="24" s="1"/>
  <c r="M23" i="24"/>
  <c r="P23" i="24" s="1"/>
  <c r="M22" i="24"/>
  <c r="P22" i="24" s="1"/>
  <c r="M21" i="24"/>
  <c r="P21" i="24" s="1"/>
  <c r="M20" i="24"/>
  <c r="P20" i="24" s="1"/>
  <c r="M19" i="24"/>
  <c r="P19" i="24" s="1"/>
  <c r="M18" i="24"/>
  <c r="P18" i="24" s="1"/>
  <c r="M17" i="24"/>
  <c r="P17" i="24" s="1"/>
  <c r="M16" i="24"/>
  <c r="P16" i="24" s="1"/>
  <c r="M15" i="24"/>
  <c r="P15" i="24" s="1"/>
  <c r="M13" i="24"/>
  <c r="G28" i="24"/>
  <c r="O33" i="24"/>
  <c r="E34" i="24"/>
  <c r="N28" i="24"/>
  <c r="I16" i="25" l="1"/>
  <c r="F16" i="25"/>
  <c r="F20" i="25"/>
  <c r="F22" i="25"/>
  <c r="I22" i="25" s="1"/>
  <c r="P12" i="24"/>
  <c r="N34" i="25"/>
  <c r="F12" i="25"/>
  <c r="F14" i="25"/>
  <c r="I18" i="25"/>
  <c r="F32" i="25"/>
  <c r="I32" i="25" s="1"/>
  <c r="F26" i="25"/>
  <c r="I26" i="25" s="1"/>
  <c r="F10" i="25"/>
  <c r="I12" i="25"/>
  <c r="I14" i="25"/>
  <c r="I20" i="25"/>
  <c r="M32" i="25"/>
  <c r="M31" i="25"/>
  <c r="M30" i="25"/>
  <c r="M29" i="25"/>
  <c r="M27" i="25"/>
  <c r="M26" i="25"/>
  <c r="M25" i="25"/>
  <c r="M24" i="25"/>
  <c r="M23" i="25"/>
  <c r="M22" i="25"/>
  <c r="M21" i="25"/>
  <c r="M20" i="25"/>
  <c r="M19" i="25"/>
  <c r="M18" i="25"/>
  <c r="M17" i="25"/>
  <c r="M16" i="25"/>
  <c r="M15" i="25"/>
  <c r="M14" i="25"/>
  <c r="M13" i="25"/>
  <c r="M12" i="25"/>
  <c r="M11" i="25"/>
  <c r="M10" i="25"/>
  <c r="D28" i="25"/>
  <c r="D33" i="25"/>
  <c r="I10" i="25"/>
  <c r="I31" i="25"/>
  <c r="K31" i="25"/>
  <c r="K29" i="25"/>
  <c r="K21" i="25"/>
  <c r="K32" i="25"/>
  <c r="K30" i="25"/>
  <c r="K26" i="25"/>
  <c r="K24" i="25"/>
  <c r="K22" i="25"/>
  <c r="K20" i="25"/>
  <c r="K18" i="25"/>
  <c r="K16" i="25"/>
  <c r="K14" i="25"/>
  <c r="K12" i="25"/>
  <c r="K10" i="25"/>
  <c r="K27" i="25"/>
  <c r="K25" i="25"/>
  <c r="K23" i="25"/>
  <c r="K19" i="25"/>
  <c r="K17" i="25"/>
  <c r="K15" i="25"/>
  <c r="K13" i="25"/>
  <c r="K11" i="25"/>
  <c r="I25" i="25"/>
  <c r="I21" i="25"/>
  <c r="I17" i="25"/>
  <c r="I13" i="25"/>
  <c r="I29" i="25"/>
  <c r="F33" i="25"/>
  <c r="I33" i="25" s="1"/>
  <c r="I27" i="25"/>
  <c r="I23" i="25"/>
  <c r="I19" i="25"/>
  <c r="I15" i="25"/>
  <c r="I11" i="25"/>
  <c r="F28" i="25"/>
  <c r="P14" i="24"/>
  <c r="D28" i="24"/>
  <c r="F32" i="24"/>
  <c r="I32" i="24" s="1"/>
  <c r="F31" i="24"/>
  <c r="I31" i="24" s="1"/>
  <c r="F30" i="24"/>
  <c r="I30" i="24" s="1"/>
  <c r="F29" i="24"/>
  <c r="F27" i="24"/>
  <c r="I27" i="24" s="1"/>
  <c r="F26" i="24"/>
  <c r="I26" i="24" s="1"/>
  <c r="F25" i="24"/>
  <c r="I25" i="24" s="1"/>
  <c r="F24" i="24"/>
  <c r="I24" i="24" s="1"/>
  <c r="F23" i="24"/>
  <c r="I23" i="24" s="1"/>
  <c r="F22" i="24"/>
  <c r="I22" i="24" s="1"/>
  <c r="F21" i="24"/>
  <c r="I21" i="24" s="1"/>
  <c r="F20" i="24"/>
  <c r="I20" i="24" s="1"/>
  <c r="F19" i="24"/>
  <c r="I19" i="24" s="1"/>
  <c r="F18" i="24"/>
  <c r="I18" i="24" s="1"/>
  <c r="F17" i="24"/>
  <c r="I17" i="24" s="1"/>
  <c r="F16" i="24"/>
  <c r="I16" i="24" s="1"/>
  <c r="F15" i="24"/>
  <c r="I15" i="24" s="1"/>
  <c r="F14" i="24"/>
  <c r="I14" i="24" s="1"/>
  <c r="F13" i="24"/>
  <c r="I13" i="24" s="1"/>
  <c r="F12" i="24"/>
  <c r="I12" i="24" s="1"/>
  <c r="F11" i="24"/>
  <c r="I11" i="24" s="1"/>
  <c r="F10" i="24"/>
  <c r="G34" i="24"/>
  <c r="M28" i="24"/>
  <c r="P13" i="24"/>
  <c r="P29" i="24"/>
  <c r="M33" i="24"/>
  <c r="K28" i="24"/>
  <c r="K33" i="24"/>
  <c r="D33" i="24"/>
  <c r="D34" i="24" s="1"/>
  <c r="D34" i="25" l="1"/>
  <c r="I28" i="25"/>
  <c r="F34" i="25"/>
  <c r="K28" i="25"/>
  <c r="K34" i="25" s="1"/>
  <c r="K33" i="25"/>
  <c r="M28" i="25"/>
  <c r="P10" i="25"/>
  <c r="P12" i="25"/>
  <c r="P14" i="25"/>
  <c r="P16" i="25"/>
  <c r="P18" i="25"/>
  <c r="P20" i="25"/>
  <c r="P22" i="25"/>
  <c r="P24" i="25"/>
  <c r="P26" i="25"/>
  <c r="M33" i="25"/>
  <c r="P33" i="25" s="1"/>
  <c r="P29" i="25"/>
  <c r="P31" i="25"/>
  <c r="P11" i="25"/>
  <c r="P13" i="25"/>
  <c r="P15" i="25"/>
  <c r="P17" i="25"/>
  <c r="P19" i="25"/>
  <c r="P21" i="25"/>
  <c r="P23" i="25"/>
  <c r="P25" i="25"/>
  <c r="P27" i="25"/>
  <c r="P30" i="25"/>
  <c r="P32" i="25"/>
  <c r="K34" i="24"/>
  <c r="P33" i="24"/>
  <c r="P28" i="24"/>
  <c r="M34" i="24"/>
  <c r="F28" i="24"/>
  <c r="I10" i="24"/>
  <c r="F33" i="24"/>
  <c r="I33" i="24" s="1"/>
  <c r="I29" i="24"/>
  <c r="M34" i="25" l="1"/>
  <c r="P28" i="25"/>
  <c r="F34" i="24"/>
  <c r="I28" i="24"/>
  <c r="C33" i="22" l="1"/>
  <c r="N12" i="23"/>
  <c r="N14" i="23"/>
  <c r="N16" i="23"/>
  <c r="O18" i="23"/>
  <c r="N20" i="23"/>
  <c r="O24" i="23"/>
  <c r="N30" i="23"/>
  <c r="O32" i="23"/>
  <c r="N29" i="23"/>
  <c r="O26" i="23"/>
  <c r="H30" i="23"/>
  <c r="H31" i="23"/>
  <c r="G29" i="23"/>
  <c r="G13" i="23"/>
  <c r="H14" i="23"/>
  <c r="G15" i="23"/>
  <c r="G16" i="23"/>
  <c r="G17" i="23"/>
  <c r="H18" i="23"/>
  <c r="G19" i="23"/>
  <c r="G20" i="23"/>
  <c r="G21" i="23"/>
  <c r="H22" i="23"/>
  <c r="G23" i="23"/>
  <c r="G24" i="23"/>
  <c r="G25" i="23"/>
  <c r="H26" i="23"/>
  <c r="G27" i="23"/>
  <c r="H10" i="23"/>
  <c r="E33" i="23"/>
  <c r="N32" i="23"/>
  <c r="O31" i="23"/>
  <c r="O30" i="23"/>
  <c r="O29" i="23"/>
  <c r="H29" i="23"/>
  <c r="N27" i="23"/>
  <c r="N26" i="23"/>
  <c r="G26" i="23"/>
  <c r="N25" i="23"/>
  <c r="N24" i="23"/>
  <c r="O23" i="23"/>
  <c r="N23" i="23"/>
  <c r="H23" i="23"/>
  <c r="N22" i="23"/>
  <c r="G22" i="23"/>
  <c r="O21" i="23"/>
  <c r="N21" i="23"/>
  <c r="O20" i="23"/>
  <c r="H20" i="23"/>
  <c r="N19" i="23"/>
  <c r="H19" i="23"/>
  <c r="N18" i="23"/>
  <c r="G18" i="23"/>
  <c r="N17" i="23"/>
  <c r="H16" i="23"/>
  <c r="O15" i="23"/>
  <c r="N15" i="23"/>
  <c r="H15" i="23"/>
  <c r="O14" i="23"/>
  <c r="G14" i="23"/>
  <c r="O13" i="23"/>
  <c r="N13" i="23"/>
  <c r="H13" i="23"/>
  <c r="O11" i="23"/>
  <c r="N11" i="23"/>
  <c r="H11" i="23"/>
  <c r="N10" i="23"/>
  <c r="L33" i="22"/>
  <c r="J33" i="22"/>
  <c r="E33" i="22"/>
  <c r="O32" i="22"/>
  <c r="N32" i="22"/>
  <c r="H32" i="22"/>
  <c r="G32" i="22"/>
  <c r="O31" i="22"/>
  <c r="N31" i="22"/>
  <c r="H31" i="22"/>
  <c r="G31" i="22"/>
  <c r="O30" i="22"/>
  <c r="N30" i="22"/>
  <c r="H30" i="22"/>
  <c r="G30" i="22"/>
  <c r="O29" i="22"/>
  <c r="N29" i="22"/>
  <c r="H29" i="22"/>
  <c r="G29" i="22"/>
  <c r="L28" i="22"/>
  <c r="J28" i="22"/>
  <c r="E28" i="22"/>
  <c r="C28" i="22"/>
  <c r="O27" i="22"/>
  <c r="N27" i="22"/>
  <c r="H27" i="22"/>
  <c r="G27" i="22"/>
  <c r="O26" i="22"/>
  <c r="N26" i="22"/>
  <c r="H26" i="22"/>
  <c r="G26" i="22"/>
  <c r="O25" i="22"/>
  <c r="N25" i="22"/>
  <c r="H25" i="22"/>
  <c r="G25" i="22"/>
  <c r="O24" i="22"/>
  <c r="N24" i="22"/>
  <c r="H24" i="22"/>
  <c r="G24" i="22"/>
  <c r="O23" i="22"/>
  <c r="N23" i="22"/>
  <c r="H23" i="22"/>
  <c r="G23" i="22"/>
  <c r="O22" i="22"/>
  <c r="N22" i="22"/>
  <c r="H22" i="22"/>
  <c r="G22" i="22"/>
  <c r="O21" i="22"/>
  <c r="N21" i="22"/>
  <c r="H21" i="22"/>
  <c r="G21" i="22"/>
  <c r="O20" i="22"/>
  <c r="N20" i="22"/>
  <c r="H20" i="22"/>
  <c r="G20" i="22"/>
  <c r="O19" i="22"/>
  <c r="N19" i="22"/>
  <c r="H19" i="22"/>
  <c r="G19" i="22"/>
  <c r="O18" i="22"/>
  <c r="N18" i="22"/>
  <c r="H18" i="22"/>
  <c r="G18" i="22"/>
  <c r="O17" i="22"/>
  <c r="N17" i="22"/>
  <c r="H17" i="22"/>
  <c r="G17" i="22"/>
  <c r="O16" i="22"/>
  <c r="N16" i="22"/>
  <c r="H16" i="22"/>
  <c r="G16" i="22"/>
  <c r="O15" i="22"/>
  <c r="N15" i="22"/>
  <c r="H15" i="22"/>
  <c r="G15" i="22"/>
  <c r="O14" i="22"/>
  <c r="N14" i="22"/>
  <c r="H14" i="22"/>
  <c r="G14" i="22"/>
  <c r="O13" i="22"/>
  <c r="N13" i="22"/>
  <c r="H13" i="22"/>
  <c r="G13" i="22"/>
  <c r="O12" i="22"/>
  <c r="N12" i="22"/>
  <c r="H12" i="22"/>
  <c r="G12" i="22"/>
  <c r="O11" i="22"/>
  <c r="N11" i="22"/>
  <c r="H11" i="22"/>
  <c r="G11" i="22"/>
  <c r="O10" i="22"/>
  <c r="N10" i="22"/>
  <c r="H10" i="22"/>
  <c r="G10" i="22"/>
  <c r="O32" i="21"/>
  <c r="N32" i="21"/>
  <c r="O31" i="21"/>
  <c r="N31" i="21"/>
  <c r="O30" i="21"/>
  <c r="N30" i="21"/>
  <c r="O29" i="21"/>
  <c r="N29" i="21"/>
  <c r="O27" i="21"/>
  <c r="N27" i="21"/>
  <c r="O26" i="21"/>
  <c r="N26" i="21"/>
  <c r="O25" i="21"/>
  <c r="N25" i="21"/>
  <c r="O24" i="21"/>
  <c r="N24" i="21"/>
  <c r="O23" i="21"/>
  <c r="N23" i="21"/>
  <c r="O22" i="21"/>
  <c r="N22" i="21"/>
  <c r="O21" i="21"/>
  <c r="N21" i="21"/>
  <c r="O20" i="21"/>
  <c r="N20" i="21"/>
  <c r="O19" i="21"/>
  <c r="N19" i="21"/>
  <c r="O18" i="21"/>
  <c r="N18" i="21"/>
  <c r="O17" i="21"/>
  <c r="N17" i="21"/>
  <c r="O16" i="21"/>
  <c r="N16" i="21"/>
  <c r="O15" i="21"/>
  <c r="N15" i="21"/>
  <c r="O14" i="21"/>
  <c r="N14" i="21"/>
  <c r="O13" i="21"/>
  <c r="N13" i="21"/>
  <c r="O12" i="21"/>
  <c r="N12" i="21"/>
  <c r="O11" i="21"/>
  <c r="N11" i="21"/>
  <c r="O10" i="21"/>
  <c r="N10" i="21"/>
  <c r="G27" i="21"/>
  <c r="H30" i="21"/>
  <c r="H31" i="21"/>
  <c r="H32" i="21"/>
  <c r="H29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10" i="21"/>
  <c r="G30" i="21"/>
  <c r="G31" i="21"/>
  <c r="G32" i="21"/>
  <c r="G29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10" i="21"/>
  <c r="L33" i="21"/>
  <c r="L28" i="21"/>
  <c r="J33" i="21"/>
  <c r="J28" i="21"/>
  <c r="E33" i="21"/>
  <c r="C33" i="21"/>
  <c r="E28" i="21"/>
  <c r="E34" i="21" s="1"/>
  <c r="C28" i="21"/>
  <c r="H17" i="23" l="1"/>
  <c r="H21" i="23"/>
  <c r="H25" i="23"/>
  <c r="H24" i="23"/>
  <c r="J34" i="21"/>
  <c r="N31" i="23"/>
  <c r="O27" i="23"/>
  <c r="O25" i="23"/>
  <c r="O19" i="23"/>
  <c r="O17" i="23"/>
  <c r="O22" i="23"/>
  <c r="O16" i="23"/>
  <c r="O12" i="23"/>
  <c r="H33" i="21"/>
  <c r="F26" i="21"/>
  <c r="F24" i="21"/>
  <c r="F32" i="21"/>
  <c r="F30" i="21"/>
  <c r="F22" i="21"/>
  <c r="F20" i="21"/>
  <c r="F18" i="21"/>
  <c r="F16" i="21"/>
  <c r="F14" i="21"/>
  <c r="F12" i="21"/>
  <c r="F10" i="21"/>
  <c r="F27" i="21"/>
  <c r="F25" i="21"/>
  <c r="F23" i="21"/>
  <c r="F31" i="21"/>
  <c r="F29" i="21"/>
  <c r="F21" i="21"/>
  <c r="F19" i="21"/>
  <c r="F17" i="21"/>
  <c r="F15" i="21"/>
  <c r="F13" i="21"/>
  <c r="F11" i="21"/>
  <c r="G28" i="21"/>
  <c r="L34" i="21"/>
  <c r="M29" i="21" s="1"/>
  <c r="N33" i="21"/>
  <c r="M31" i="21"/>
  <c r="M27" i="21"/>
  <c r="M23" i="21"/>
  <c r="M19" i="21"/>
  <c r="M17" i="21"/>
  <c r="M15" i="21"/>
  <c r="M13" i="21"/>
  <c r="M11" i="21"/>
  <c r="M20" i="21"/>
  <c r="M16" i="21"/>
  <c r="M14" i="21"/>
  <c r="M12" i="21"/>
  <c r="G33" i="21"/>
  <c r="H28" i="21"/>
  <c r="O33" i="21"/>
  <c r="K31" i="21"/>
  <c r="P31" i="21" s="1"/>
  <c r="K29" i="21"/>
  <c r="K26" i="21"/>
  <c r="K22" i="21"/>
  <c r="K14" i="21"/>
  <c r="K10" i="21"/>
  <c r="K30" i="21"/>
  <c r="K27" i="21"/>
  <c r="K25" i="21"/>
  <c r="K23" i="21"/>
  <c r="K21" i="21"/>
  <c r="K19" i="21"/>
  <c r="K17" i="21"/>
  <c r="P17" i="21" s="1"/>
  <c r="K15" i="21"/>
  <c r="K13" i="21"/>
  <c r="P13" i="21" s="1"/>
  <c r="K11" i="21"/>
  <c r="K32" i="21"/>
  <c r="K24" i="21"/>
  <c r="K20" i="21"/>
  <c r="P20" i="21" s="1"/>
  <c r="K18" i="21"/>
  <c r="K16" i="21"/>
  <c r="P16" i="21" s="1"/>
  <c r="K12" i="21"/>
  <c r="O28" i="21"/>
  <c r="N28" i="21"/>
  <c r="N34" i="21" s="1"/>
  <c r="G31" i="23"/>
  <c r="L33" i="23"/>
  <c r="J33" i="23"/>
  <c r="J34" i="22"/>
  <c r="J28" i="23"/>
  <c r="O10" i="23"/>
  <c r="G32" i="23"/>
  <c r="E34" i="22"/>
  <c r="C34" i="22"/>
  <c r="H32" i="23"/>
  <c r="C33" i="23"/>
  <c r="H33" i="23" s="1"/>
  <c r="G11" i="23"/>
  <c r="E28" i="23"/>
  <c r="E34" i="23" s="1"/>
  <c r="H12" i="23"/>
  <c r="G12" i="23"/>
  <c r="H27" i="23"/>
  <c r="G10" i="23"/>
  <c r="G30" i="23"/>
  <c r="N33" i="22"/>
  <c r="N28" i="22"/>
  <c r="H33" i="22"/>
  <c r="G33" i="22"/>
  <c r="H28" i="22"/>
  <c r="G28" i="22"/>
  <c r="O28" i="22"/>
  <c r="O33" i="22"/>
  <c r="L34" i="22"/>
  <c r="C34" i="21"/>
  <c r="G34" i="21" l="1"/>
  <c r="M31" i="22"/>
  <c r="P31" i="22" s="1"/>
  <c r="M29" i="22"/>
  <c r="M26" i="22"/>
  <c r="M24" i="22"/>
  <c r="P24" i="22" s="1"/>
  <c r="M22" i="22"/>
  <c r="M20" i="22"/>
  <c r="M18" i="22"/>
  <c r="M16" i="22"/>
  <c r="P16" i="22" s="1"/>
  <c r="M14" i="22"/>
  <c r="M12" i="22"/>
  <c r="M10" i="22"/>
  <c r="M17" i="22"/>
  <c r="M15" i="22"/>
  <c r="M13" i="22"/>
  <c r="M32" i="22"/>
  <c r="M30" i="22"/>
  <c r="M27" i="22"/>
  <c r="P27" i="22" s="1"/>
  <c r="M25" i="22"/>
  <c r="M23" i="22"/>
  <c r="P23" i="22" s="1"/>
  <c r="M21" i="22"/>
  <c r="P21" i="22" s="1"/>
  <c r="M19" i="22"/>
  <c r="P19" i="22" s="1"/>
  <c r="M11" i="22"/>
  <c r="P11" i="22" s="1"/>
  <c r="N34" i="22"/>
  <c r="K32" i="22"/>
  <c r="K30" i="22"/>
  <c r="K26" i="22"/>
  <c r="K24" i="22"/>
  <c r="K22" i="22"/>
  <c r="K20" i="22"/>
  <c r="K18" i="22"/>
  <c r="K10" i="22"/>
  <c r="K31" i="22"/>
  <c r="K29" i="22"/>
  <c r="K27" i="22"/>
  <c r="K25" i="22"/>
  <c r="K23" i="22"/>
  <c r="K21" i="22"/>
  <c r="K19" i="22"/>
  <c r="K17" i="22"/>
  <c r="K15" i="22"/>
  <c r="K13" i="22"/>
  <c r="K11" i="22"/>
  <c r="K16" i="22"/>
  <c r="K14" i="22"/>
  <c r="K12" i="22"/>
  <c r="G34" i="22"/>
  <c r="M32" i="21"/>
  <c r="P32" i="21" s="1"/>
  <c r="M18" i="21"/>
  <c r="P18" i="21" s="1"/>
  <c r="P12" i="21"/>
  <c r="P11" i="21"/>
  <c r="P15" i="21"/>
  <c r="P19" i="21"/>
  <c r="P23" i="21"/>
  <c r="P27" i="21"/>
  <c r="M21" i="21"/>
  <c r="P21" i="21" s="1"/>
  <c r="M25" i="21"/>
  <c r="P25" i="21" s="1"/>
  <c r="M30" i="21"/>
  <c r="P30" i="21" s="1"/>
  <c r="M10" i="21"/>
  <c r="M22" i="21"/>
  <c r="P22" i="21" s="1"/>
  <c r="M24" i="21"/>
  <c r="P24" i="21" s="1"/>
  <c r="M26" i="21"/>
  <c r="P26" i="21" s="1"/>
  <c r="N28" i="23"/>
  <c r="F32" i="23"/>
  <c r="F30" i="23"/>
  <c r="F31" i="23"/>
  <c r="F29" i="23"/>
  <c r="F25" i="23"/>
  <c r="F21" i="23"/>
  <c r="F17" i="23"/>
  <c r="F13" i="23"/>
  <c r="F10" i="23"/>
  <c r="F24" i="23"/>
  <c r="F20" i="23"/>
  <c r="F16" i="23"/>
  <c r="F12" i="23"/>
  <c r="F27" i="23"/>
  <c r="F23" i="23"/>
  <c r="F19" i="23"/>
  <c r="F15" i="23"/>
  <c r="F11" i="23"/>
  <c r="F26" i="23"/>
  <c r="F22" i="23"/>
  <c r="F18" i="23"/>
  <c r="F14" i="23"/>
  <c r="F28" i="21"/>
  <c r="G28" i="23"/>
  <c r="F33" i="21"/>
  <c r="O28" i="23"/>
  <c r="P14" i="21"/>
  <c r="M33" i="21"/>
  <c r="L34" i="23"/>
  <c r="M28" i="21"/>
  <c r="M34" i="21" s="1"/>
  <c r="D31" i="21"/>
  <c r="I31" i="21" s="1"/>
  <c r="D29" i="21"/>
  <c r="D26" i="21"/>
  <c r="I26" i="21" s="1"/>
  <c r="D24" i="21"/>
  <c r="I24" i="21" s="1"/>
  <c r="D22" i="21"/>
  <c r="I22" i="21" s="1"/>
  <c r="D18" i="21"/>
  <c r="I18" i="21" s="1"/>
  <c r="D14" i="21"/>
  <c r="I14" i="21" s="1"/>
  <c r="D32" i="21"/>
  <c r="I32" i="21" s="1"/>
  <c r="D30" i="21"/>
  <c r="I30" i="21" s="1"/>
  <c r="D27" i="21"/>
  <c r="I27" i="21" s="1"/>
  <c r="D25" i="21"/>
  <c r="I25" i="21" s="1"/>
  <c r="D23" i="21"/>
  <c r="I23" i="21" s="1"/>
  <c r="D21" i="21"/>
  <c r="I21" i="21" s="1"/>
  <c r="D19" i="21"/>
  <c r="I19" i="21" s="1"/>
  <c r="D17" i="21"/>
  <c r="I17" i="21" s="1"/>
  <c r="D15" i="21"/>
  <c r="I15" i="21" s="1"/>
  <c r="D13" i="21"/>
  <c r="I13" i="21" s="1"/>
  <c r="D11" i="21"/>
  <c r="I11" i="21" s="1"/>
  <c r="D20" i="21"/>
  <c r="I20" i="21" s="1"/>
  <c r="D16" i="21"/>
  <c r="I16" i="21" s="1"/>
  <c r="D12" i="21"/>
  <c r="I12" i="21" s="1"/>
  <c r="D10" i="21"/>
  <c r="P10" i="21"/>
  <c r="K28" i="21"/>
  <c r="P28" i="21" s="1"/>
  <c r="K33" i="21"/>
  <c r="P29" i="21"/>
  <c r="F32" i="22"/>
  <c r="F30" i="22"/>
  <c r="F26" i="22"/>
  <c r="F24" i="22"/>
  <c r="F22" i="22"/>
  <c r="F20" i="22"/>
  <c r="F18" i="22"/>
  <c r="F16" i="22"/>
  <c r="F14" i="22"/>
  <c r="F12" i="22"/>
  <c r="F10" i="22"/>
  <c r="F21" i="22"/>
  <c r="F19" i="22"/>
  <c r="F17" i="22"/>
  <c r="F13" i="22"/>
  <c r="F31" i="22"/>
  <c r="F29" i="22"/>
  <c r="F27" i="22"/>
  <c r="F25" i="22"/>
  <c r="F23" i="22"/>
  <c r="F15" i="22"/>
  <c r="F11" i="22"/>
  <c r="D31" i="22"/>
  <c r="D29" i="22"/>
  <c r="D27" i="22"/>
  <c r="D25" i="22"/>
  <c r="D23" i="22"/>
  <c r="D21" i="22"/>
  <c r="I21" i="22" s="1"/>
  <c r="D19" i="22"/>
  <c r="I19" i="22" s="1"/>
  <c r="D17" i="22"/>
  <c r="I17" i="22" s="1"/>
  <c r="D15" i="22"/>
  <c r="D11" i="22"/>
  <c r="I11" i="22" s="1"/>
  <c r="D32" i="22"/>
  <c r="I32" i="22" s="1"/>
  <c r="D30" i="22"/>
  <c r="I30" i="22" s="1"/>
  <c r="D26" i="22"/>
  <c r="D24" i="22"/>
  <c r="I24" i="22" s="1"/>
  <c r="D22" i="22"/>
  <c r="D20" i="22"/>
  <c r="I20" i="22" s="1"/>
  <c r="D18" i="22"/>
  <c r="D16" i="22"/>
  <c r="I16" i="22" s="1"/>
  <c r="D14" i="22"/>
  <c r="D12" i="22"/>
  <c r="I12" i="22" s="1"/>
  <c r="D10" i="22"/>
  <c r="I10" i="22" s="1"/>
  <c r="D13" i="22"/>
  <c r="I13" i="22" s="1"/>
  <c r="G33" i="23"/>
  <c r="N33" i="23"/>
  <c r="O33" i="23"/>
  <c r="J34" i="23"/>
  <c r="I15" i="22"/>
  <c r="I14" i="22"/>
  <c r="I18" i="22"/>
  <c r="I22" i="22"/>
  <c r="I26" i="22"/>
  <c r="I31" i="22"/>
  <c r="C34" i="23"/>
  <c r="H28" i="23"/>
  <c r="P32" i="22"/>
  <c r="P26" i="22"/>
  <c r="P22" i="22"/>
  <c r="P18" i="22"/>
  <c r="P12" i="22"/>
  <c r="K33" i="22"/>
  <c r="P13" i="22" l="1"/>
  <c r="P17" i="22"/>
  <c r="P25" i="22"/>
  <c r="P20" i="22"/>
  <c r="P30" i="22"/>
  <c r="K28" i="22"/>
  <c r="K34" i="22" s="1"/>
  <c r="I25" i="22"/>
  <c r="I29" i="22"/>
  <c r="N34" i="23"/>
  <c r="G34" i="23"/>
  <c r="F34" i="21"/>
  <c r="F33" i="23"/>
  <c r="F28" i="23"/>
  <c r="M31" i="23"/>
  <c r="M29" i="23"/>
  <c r="M32" i="23"/>
  <c r="M30" i="23"/>
  <c r="M27" i="23"/>
  <c r="M23" i="23"/>
  <c r="M19" i="23"/>
  <c r="M15" i="23"/>
  <c r="M11" i="23"/>
  <c r="M26" i="23"/>
  <c r="M22" i="23"/>
  <c r="M18" i="23"/>
  <c r="M14" i="23"/>
  <c r="M25" i="23"/>
  <c r="M21" i="23"/>
  <c r="M17" i="23"/>
  <c r="M13" i="23"/>
  <c r="M10" i="23"/>
  <c r="M24" i="23"/>
  <c r="M20" i="23"/>
  <c r="M16" i="23"/>
  <c r="M12" i="23"/>
  <c r="I10" i="21"/>
  <c r="D28" i="21"/>
  <c r="I28" i="21" s="1"/>
  <c r="D33" i="21"/>
  <c r="I33" i="21" s="1"/>
  <c r="I29" i="21"/>
  <c r="K32" i="23"/>
  <c r="P32" i="23" s="1"/>
  <c r="K30" i="23"/>
  <c r="P30" i="23" s="1"/>
  <c r="K31" i="23"/>
  <c r="P31" i="23" s="1"/>
  <c r="K29" i="23"/>
  <c r="P29" i="23" s="1"/>
  <c r="K10" i="23"/>
  <c r="K25" i="23"/>
  <c r="P25" i="23" s="1"/>
  <c r="K21" i="23"/>
  <c r="P21" i="23" s="1"/>
  <c r="K17" i="23"/>
  <c r="P17" i="23" s="1"/>
  <c r="K13" i="23"/>
  <c r="P13" i="23" s="1"/>
  <c r="K26" i="23"/>
  <c r="K22" i="23"/>
  <c r="P22" i="23" s="1"/>
  <c r="K18" i="23"/>
  <c r="P18" i="23" s="1"/>
  <c r="K14" i="23"/>
  <c r="P14" i="23" s="1"/>
  <c r="K27" i="23"/>
  <c r="K23" i="23"/>
  <c r="K19" i="23"/>
  <c r="K15" i="23"/>
  <c r="K11" i="23"/>
  <c r="K24" i="23"/>
  <c r="P24" i="23" s="1"/>
  <c r="K20" i="23"/>
  <c r="P20" i="23" s="1"/>
  <c r="K16" i="23"/>
  <c r="P16" i="23" s="1"/>
  <c r="K12" i="23"/>
  <c r="K34" i="21"/>
  <c r="P34" i="21" s="1"/>
  <c r="P33" i="21"/>
  <c r="D31" i="23"/>
  <c r="I31" i="23" s="1"/>
  <c r="D29" i="23"/>
  <c r="D27" i="23"/>
  <c r="I27" i="23" s="1"/>
  <c r="D25" i="23"/>
  <c r="I25" i="23" s="1"/>
  <c r="D23" i="23"/>
  <c r="I23" i="23" s="1"/>
  <c r="D21" i="23"/>
  <c r="I21" i="23" s="1"/>
  <c r="D19" i="23"/>
  <c r="I19" i="23" s="1"/>
  <c r="D17" i="23"/>
  <c r="I17" i="23" s="1"/>
  <c r="D15" i="23"/>
  <c r="I15" i="23" s="1"/>
  <c r="D13" i="23"/>
  <c r="I13" i="23" s="1"/>
  <c r="D32" i="23"/>
  <c r="I32" i="23" s="1"/>
  <c r="D30" i="23"/>
  <c r="I30" i="23" s="1"/>
  <c r="D26" i="23"/>
  <c r="I26" i="23" s="1"/>
  <c r="D24" i="23"/>
  <c r="I24" i="23" s="1"/>
  <c r="D22" i="23"/>
  <c r="I22" i="23" s="1"/>
  <c r="D20" i="23"/>
  <c r="I20" i="23" s="1"/>
  <c r="D18" i="23"/>
  <c r="I18" i="23" s="1"/>
  <c r="D16" i="23"/>
  <c r="I16" i="23" s="1"/>
  <c r="D14" i="23"/>
  <c r="I14" i="23" s="1"/>
  <c r="D12" i="23"/>
  <c r="I12" i="23" s="1"/>
  <c r="D10" i="23"/>
  <c r="D11" i="23"/>
  <c r="I11" i="23" s="1"/>
  <c r="I23" i="22"/>
  <c r="I27" i="22"/>
  <c r="F33" i="22"/>
  <c r="F28" i="22"/>
  <c r="D33" i="22"/>
  <c r="I33" i="22" s="1"/>
  <c r="D28" i="22"/>
  <c r="P14" i="22"/>
  <c r="P15" i="22"/>
  <c r="M28" i="22"/>
  <c r="M34" i="22" s="1"/>
  <c r="P10" i="22"/>
  <c r="P29" i="22"/>
  <c r="M33" i="22"/>
  <c r="P33" i="22" s="1"/>
  <c r="P15" i="23" l="1"/>
  <c r="P10" i="23"/>
  <c r="P11" i="23"/>
  <c r="P19" i="23"/>
  <c r="P27" i="23"/>
  <c r="P12" i="23"/>
  <c r="P26" i="23"/>
  <c r="P23" i="23"/>
  <c r="M33" i="23"/>
  <c r="M28" i="23"/>
  <c r="K28" i="23"/>
  <c r="D34" i="21"/>
  <c r="D28" i="23"/>
  <c r="K33" i="23"/>
  <c r="D33" i="23"/>
  <c r="I33" i="23" s="1"/>
  <c r="D34" i="22"/>
  <c r="F34" i="22"/>
  <c r="F34" i="23"/>
  <c r="I28" i="22"/>
  <c r="I29" i="23"/>
  <c r="I10" i="23"/>
  <c r="P28" i="22"/>
  <c r="P33" i="23" l="1"/>
  <c r="M34" i="23"/>
  <c r="K34" i="23"/>
  <c r="P28" i="23"/>
  <c r="D34" i="23"/>
  <c r="I28" i="23"/>
</calcChain>
</file>

<file path=xl/sharedStrings.xml><?xml version="1.0" encoding="utf-8"?>
<sst xmlns="http://schemas.openxmlformats.org/spreadsheetml/2006/main" count="409" uniqueCount="77">
  <si>
    <t>Šifra</t>
  </si>
  <si>
    <t>Broj isplaćenih šteta</t>
  </si>
  <si>
    <t>Vrijednost isplaćenih šteta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</si>
  <si>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</si>
  <si>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</si>
  <si>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</si>
  <si>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</si>
  <si>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</si>
  <si>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</si>
  <si>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</si>
  <si>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</si>
  <si>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</si>
  <si>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</si>
  <si>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</si>
  <si>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</si>
  <si>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</si>
  <si>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</si>
  <si>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</si>
  <si>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</si>
  <si>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</si>
  <si>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</si>
  <si>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</si>
  <si>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</si>
  <si>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</si>
  <si>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</si>
  <si>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</si>
  <si>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</si>
  <si>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</si>
  <si>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</si>
  <si>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</si>
  <si>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</si>
  <si>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Promjena u broju isplaćenih šteta</t>
  </si>
  <si>
    <t xml:space="preserve">Promjena udjela </t>
  </si>
  <si>
    <t>Vrsta osiguranja</t>
  </si>
  <si>
    <t>01-18</t>
  </si>
  <si>
    <t xml:space="preserve">Vrijednost isplaćenih šteta </t>
  </si>
  <si>
    <t xml:space="preserve">Promjena iznosa isplaćenih šteta 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</si>
  <si>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</si>
  <si>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</si>
  <si>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</si>
  <si>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</si>
  <si>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</si>
  <si>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</si>
  <si>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</si>
  <si>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</si>
  <si>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</si>
  <si>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</si>
  <si>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</si>
  <si>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</si>
  <si>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</si>
  <si>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</si>
  <si>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</si>
  <si>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</si>
  <si>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</si>
  <si>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</si>
  <si>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</si>
  <si>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Apsolutno (broj)</t>
  </si>
  <si>
    <t>Relativno (%)</t>
  </si>
  <si>
    <t xml:space="preserve"> Apsolutno (KM)</t>
  </si>
  <si>
    <t>BROJ I VRIJEDNOST ISPLAĆENIH ŠTETA PO VRSTAMA OSIGURANJA U BOSNI I HERCEGOVINI</t>
  </si>
  <si>
    <t>(%)</t>
  </si>
  <si>
    <t>BROJ I VRIJEDNOST ISPLAĆENIH ŠTETA PO VRSTAMA OSIGURANJA DRUŠTAVA SA SJEDIŠTEM U FEDERACIJI BOSNE I HERCEGOVINE</t>
  </si>
  <si>
    <t>BROJ I VRIJEDNOST ISPLAĆENIH ŠTETA PO VRSTAMA OSIGURANJA DRUŠTAVA SA SJEDIŠTEM U REPUBLICI SRPSKOJ</t>
  </si>
  <si>
    <t>I-II-2017</t>
  </si>
  <si>
    <t>I-II-2018</t>
  </si>
  <si>
    <t>BROJ I VRIJEDNOST ISPLAĆENIH ŠTETA PO VRSTAMA OSIGURANJA U FEDERACIJI BOSNE I HERCEGOVINE*</t>
  </si>
  <si>
    <t xml:space="preserve"> Apsolutno
(KM)</t>
  </si>
  <si>
    <t>Apsolutno
(broj)</t>
  </si>
  <si>
    <t>Relativno
(%)</t>
  </si>
  <si>
    <t>BROJ I VRIJEDNOST ISPLAĆENIH ŠTETA PO VRSTAMA OSIGURANJA U REPUBLICI SRPSKOJ*</t>
  </si>
  <si>
    <t>*Društva iz Federacije Bosne i Hercegovine i podružnice društava iz Republike Srpske</t>
  </si>
  <si>
    <t>*Društva iz Federacije Bosne i Hercegovine i podružnice društava u Republici Srpskoj</t>
  </si>
  <si>
    <t>*Društva iz Republike Srpske i podružnice društava iz Federacije Bosne i Hercegovine</t>
  </si>
  <si>
    <t>*Društva iz Republike Srpske i podružnice društava u Federaciji Bosne i Hercegovine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</si>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</sst>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M_-;\-* #,##0.00\ _K_M_-;_-* &quot;-&quot;??\ _K_M_-;_-@_-"/>
    <numFmt numFmtId="164" formatCode="\+#,##0.00_ ;\-#,##0.00\ "/>
    <numFmt numFmtId="165" formatCode="\+#,##0.00;\-#,##0.0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</cellStyleXfs>
  <cellXfs count="158">
    <xf numFmtId="0" fontId="0" fillId="0" borderId="0" xfId="0"/>
    <xf numFmtId="0" fontId="0" fillId="0" borderId="0" xfId="0" applyFill="1"/>
    <xf numFmtId="4" fontId="4" fillId="0" borderId="0" xfId="0" applyNumberFormat="1" applyFont="1" applyBorder="1" applyAlignment="1">
      <alignment horizontal="right" vertical="center"/>
    </xf>
    <xf numFmtId="0" fontId="0" fillId="0" borderId="0" xfId="0" applyBorder="1"/>
    <xf numFmtId="4" fontId="4" fillId="0" borderId="0" xfId="0" applyNumberFormat="1" applyFont="1" applyBorder="1"/>
    <xf numFmtId="165" fontId="4" fillId="0" borderId="0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4" fontId="4" fillId="2" borderId="2" xfId="0" applyNumberFormat="1" applyFont="1" applyFill="1" applyBorder="1" applyAlignment="1">
      <alignment horizontal="right" vertical="center"/>
    </xf>
    <xf numFmtId="164" fontId="4" fillId="2" borderId="2" xfId="6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49" fontId="5" fillId="3" borderId="5" xfId="0" applyNumberFormat="1" applyFont="1" applyFill="1" applyBorder="1" applyAlignment="1">
      <alignment horizontal="center" vertical="center"/>
    </xf>
    <xf numFmtId="164" fontId="5" fillId="3" borderId="6" xfId="6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/>
    <xf numFmtId="0" fontId="0" fillId="0" borderId="0" xfId="0" applyAlignment="1">
      <alignment vertical="center"/>
    </xf>
    <xf numFmtId="164" fontId="4" fillId="2" borderId="4" xfId="6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164" fontId="9" fillId="2" borderId="1" xfId="6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/>
    <xf numFmtId="4" fontId="9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horizontal="right" vertical="center"/>
    </xf>
    <xf numFmtId="164" fontId="9" fillId="2" borderId="2" xfId="6" applyNumberFormat="1" applyFont="1" applyFill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2" borderId="0" xfId="0" applyNumberFormat="1" applyFont="1" applyFill="1" applyBorder="1" applyAlignment="1">
      <alignment horizontal="right" vertical="center"/>
    </xf>
    <xf numFmtId="164" fontId="10" fillId="3" borderId="6" xfId="6" applyNumberFormat="1" applyFont="1" applyFill="1" applyBorder="1" applyAlignment="1">
      <alignment horizontal="right" vertical="center"/>
    </xf>
    <xf numFmtId="4" fontId="10" fillId="3" borderId="6" xfId="0" applyNumberFormat="1" applyFont="1" applyFill="1" applyBorder="1" applyAlignment="1">
      <alignment horizontal="right" vertical="center"/>
    </xf>
    <xf numFmtId="3" fontId="10" fillId="3" borderId="6" xfId="0" applyNumberFormat="1" applyFont="1" applyFill="1" applyBorder="1" applyAlignment="1">
      <alignment horizontal="right" vertical="center"/>
    </xf>
    <xf numFmtId="165" fontId="9" fillId="0" borderId="1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Border="1" applyAlignment="1">
      <alignment horizontal="right" vertical="center" wrapText="1"/>
    </xf>
    <xf numFmtId="164" fontId="9" fillId="2" borderId="4" xfId="6" applyNumberFormat="1" applyFont="1" applyFill="1" applyBorder="1" applyAlignment="1">
      <alignment horizontal="right" vertical="center"/>
    </xf>
    <xf numFmtId="164" fontId="9" fillId="2" borderId="1" xfId="6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 wrapText="1"/>
    </xf>
    <xf numFmtId="1" fontId="10" fillId="3" borderId="6" xfId="0" applyNumberFormat="1" applyFont="1" applyFill="1" applyBorder="1" applyAlignment="1">
      <alignment horizontal="right" vertical="center"/>
    </xf>
    <xf numFmtId="164" fontId="9" fillId="2" borderId="0" xfId="6" applyNumberFormat="1" applyFont="1" applyFill="1" applyBorder="1" applyAlignment="1">
      <alignment horizontal="right" vertical="center"/>
    </xf>
    <xf numFmtId="164" fontId="9" fillId="0" borderId="0" xfId="6" applyNumberFormat="1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right" vertical="center"/>
    </xf>
    <xf numFmtId="164" fontId="10" fillId="3" borderId="6" xfId="0" applyNumberFormat="1" applyFont="1" applyFill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 wrapText="1"/>
    </xf>
    <xf numFmtId="165" fontId="9" fillId="2" borderId="4" xfId="0" applyNumberFormat="1" applyFont="1" applyFill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165" fontId="9" fillId="2" borderId="1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3" fontId="5" fillId="3" borderId="6" xfId="0" applyNumberFormat="1" applyFont="1" applyFill="1" applyBorder="1" applyAlignment="1">
      <alignment horizontal="right" vertical="center"/>
    </xf>
    <xf numFmtId="164" fontId="4" fillId="0" borderId="0" xfId="6" applyNumberFormat="1" applyFont="1" applyFill="1" applyBorder="1" applyAlignment="1">
      <alignment vertical="center"/>
    </xf>
    <xf numFmtId="164" fontId="4" fillId="2" borderId="2" xfId="6" applyNumberFormat="1" applyFont="1" applyFill="1" applyBorder="1" applyAlignment="1">
      <alignment vertical="center"/>
    </xf>
    <xf numFmtId="4" fontId="4" fillId="2" borderId="2" xfId="0" applyNumberFormat="1" applyFont="1" applyFill="1" applyBorder="1"/>
    <xf numFmtId="4" fontId="4" fillId="2" borderId="0" xfId="0" applyNumberFormat="1" applyFont="1" applyFill="1" applyBorder="1"/>
    <xf numFmtId="164" fontId="4" fillId="2" borderId="0" xfId="0" applyNumberFormat="1" applyFont="1" applyFill="1" applyBorder="1"/>
    <xf numFmtId="164" fontId="9" fillId="0" borderId="1" xfId="0" applyNumberFormat="1" applyFont="1" applyBorder="1" applyAlignment="1">
      <alignment vertical="center" wrapText="1"/>
    </xf>
    <xf numFmtId="164" fontId="9" fillId="2" borderId="4" xfId="0" applyNumberFormat="1" applyFont="1" applyFill="1" applyBorder="1"/>
    <xf numFmtId="164" fontId="9" fillId="0" borderId="1" xfId="0" applyNumberFormat="1" applyFont="1" applyBorder="1"/>
    <xf numFmtId="164" fontId="9" fillId="2" borderId="1" xfId="0" applyNumberFormat="1" applyFont="1" applyFill="1" applyBorder="1"/>
    <xf numFmtId="4" fontId="0" fillId="0" borderId="0" xfId="0" applyNumberFormat="1"/>
    <xf numFmtId="4" fontId="4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 wrapText="1"/>
    </xf>
    <xf numFmtId="0" fontId="9" fillId="2" borderId="0" xfId="0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 wrapText="1"/>
    </xf>
    <xf numFmtId="1" fontId="5" fillId="3" borderId="6" xfId="0" applyNumberFormat="1" applyFont="1" applyFill="1" applyBorder="1" applyAlignment="1">
      <alignment horizontal="right" vertical="center"/>
    </xf>
    <xf numFmtId="164" fontId="4" fillId="2" borderId="4" xfId="6" applyNumberFormat="1" applyFont="1" applyFill="1" applyBorder="1" applyAlignment="1">
      <alignment horizontal="right" vertical="center"/>
    </xf>
    <xf numFmtId="164" fontId="4" fillId="0" borderId="0" xfId="6" applyNumberFormat="1" applyFont="1" applyFill="1" applyBorder="1" applyAlignment="1">
      <alignment horizontal="right" vertical="center"/>
    </xf>
    <xf numFmtId="164" fontId="9" fillId="2" borderId="4" xfId="0" applyNumberFormat="1" applyFont="1" applyFill="1" applyBorder="1" applyAlignment="1">
      <alignment vertical="center"/>
    </xf>
    <xf numFmtId="164" fontId="9" fillId="0" borderId="1" xfId="0" applyNumberFormat="1" applyFont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11" fillId="0" borderId="0" xfId="0" applyFont="1"/>
    <xf numFmtId="0" fontId="8" fillId="2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vertical="center" wrapText="1"/>
    </xf>
    <xf numFmtId="4" fontId="5" fillId="3" borderId="6" xfId="0" applyNumberFormat="1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164" fontId="5" fillId="3" borderId="6" xfId="6" applyNumberFormat="1" applyFont="1" applyFill="1" applyBorder="1" applyAlignment="1">
      <alignment vertical="center"/>
    </xf>
    <xf numFmtId="164" fontId="10" fillId="3" borderId="6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164" fontId="9" fillId="2" borderId="4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0" fontId="4" fillId="0" borderId="0" xfId="0" applyFont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164" fontId="10" fillId="3" borderId="25" xfId="0" applyNumberFormat="1" applyFont="1" applyFill="1" applyBorder="1" applyAlignment="1">
      <alignment horizontal="right" vertical="center"/>
    </xf>
    <xf numFmtId="164" fontId="5" fillId="3" borderId="25" xfId="6" applyNumberFormat="1" applyFont="1" applyFill="1" applyBorder="1" applyAlignment="1">
      <alignment vertical="center"/>
    </xf>
    <xf numFmtId="164" fontId="5" fillId="3" borderId="25" xfId="6" applyNumberFormat="1" applyFont="1" applyFill="1" applyBorder="1" applyAlignment="1">
      <alignment horizontal="right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6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6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6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6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</cellXfs>
  <cellStyles count="11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abSelected="1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8.7109375" customWidth="1"/>
    <col min="2" max="2" width="35.5703125" customWidth="1"/>
    <col min="3" max="3" width="10.7109375" customWidth="1"/>
    <col min="4" max="4" width="11.7109375" customWidth="1"/>
    <col min="5" max="5" width="12" customWidth="1"/>
    <col min="6" max="6" width="9.85546875" customWidth="1"/>
    <col min="7" max="7" width="11.5703125" bestFit="1" customWidth="1"/>
    <col min="8" max="8" width="12.42578125" bestFit="1" customWidth="1"/>
    <col min="9" max="9" width="12.28515625" style="1" customWidth="1"/>
    <col min="10" max="10" width="15" customWidth="1"/>
    <col min="11" max="11" width="9.28515625" customWidth="1"/>
    <col min="12" max="12" width="15.85546875" customWidth="1"/>
    <col min="13" max="13" width="8.85546875" customWidth="1"/>
    <col min="14" max="14" width="15.42578125" customWidth="1"/>
    <col min="15" max="15" width="9.85546875" customWidth="1"/>
    <col min="16" max="16" width="10.28515625" customWidth="1"/>
  </cols>
  <sheetData>
    <row r="1" spans="1:18" x14ac:dyDescent="0.25">
      <c r="B1" s="77"/>
    </row>
    <row r="3" spans="1:18" x14ac:dyDescent="0.25">
      <c r="E3" s="10" t="s">
        <v>59</v>
      </c>
      <c r="F3" s="13"/>
      <c r="G3" s="13"/>
      <c r="H3" s="13"/>
      <c r="I3" s="14"/>
      <c r="J3" s="13"/>
      <c r="K3" s="13"/>
      <c r="L3" s="13"/>
      <c r="M3" s="13"/>
    </row>
    <row r="4" spans="1:18" x14ac:dyDescent="0.25">
      <c r="D4" s="8"/>
      <c r="E4" s="19"/>
      <c r="F4" s="8"/>
      <c r="G4" s="8"/>
      <c r="H4" s="8"/>
      <c r="I4" s="8"/>
      <c r="J4" s="8"/>
      <c r="K4" s="8"/>
      <c r="L4" s="8"/>
      <c r="M4" s="8"/>
      <c r="N4" s="8"/>
    </row>
    <row r="5" spans="1:18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8" ht="15.75" thickBot="1" x14ac:dyDescent="0.3"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8" ht="18" customHeight="1" x14ac:dyDescent="0.25">
      <c r="A7" s="142" t="s">
        <v>0</v>
      </c>
      <c r="B7" s="148" t="s">
        <v>33</v>
      </c>
      <c r="C7" s="145" t="s">
        <v>1</v>
      </c>
      <c r="D7" s="145"/>
      <c r="E7" s="145"/>
      <c r="F7" s="145"/>
      <c r="G7" s="145"/>
      <c r="H7" s="145"/>
      <c r="I7" s="145"/>
      <c r="J7" s="145" t="s">
        <v>35</v>
      </c>
      <c r="K7" s="145"/>
      <c r="L7" s="145"/>
      <c r="M7" s="145"/>
      <c r="N7" s="145"/>
      <c r="O7" s="145"/>
      <c r="P7" s="146"/>
    </row>
    <row r="8" spans="1:18" ht="38.25" customHeight="1" x14ac:dyDescent="0.25">
      <c r="A8" s="143"/>
      <c r="B8" s="149"/>
      <c r="C8" s="22" t="s">
        <v>1</v>
      </c>
      <c r="D8" s="22" t="s">
        <v>55</v>
      </c>
      <c r="E8" s="22" t="s">
        <v>1</v>
      </c>
      <c r="F8" s="22" t="s">
        <v>55</v>
      </c>
      <c r="G8" s="147" t="s">
        <v>31</v>
      </c>
      <c r="H8" s="147"/>
      <c r="I8" s="22" t="s">
        <v>32</v>
      </c>
      <c r="J8" s="22" t="s">
        <v>35</v>
      </c>
      <c r="K8" s="22" t="s">
        <v>55</v>
      </c>
      <c r="L8" s="22" t="s">
        <v>2</v>
      </c>
      <c r="M8" s="22" t="s">
        <v>55</v>
      </c>
      <c r="N8" s="147" t="s">
        <v>36</v>
      </c>
      <c r="O8" s="147"/>
      <c r="P8" s="16" t="s">
        <v>32</v>
      </c>
    </row>
    <row r="9" spans="1:18" ht="31.5" customHeight="1" thickBot="1" x14ac:dyDescent="0.3">
      <c r="A9" s="144"/>
      <c r="B9" s="150"/>
      <c r="C9" s="17" t="s">
        <v>63</v>
      </c>
      <c r="D9" s="17" t="s">
        <v>60</v>
      </c>
      <c r="E9" s="17" t="s">
        <v>64</v>
      </c>
      <c r="F9" s="17" t="s">
        <v>60</v>
      </c>
      <c r="G9" s="17" t="s">
        <v>67</v>
      </c>
      <c r="H9" s="17" t="s">
        <v>68</v>
      </c>
      <c r="I9" s="17" t="s">
        <v>60</v>
      </c>
      <c r="J9" s="17" t="s">
        <v>63</v>
      </c>
      <c r="K9" s="17" t="s">
        <v>60</v>
      </c>
      <c r="L9" s="17" t="s">
        <v>64</v>
      </c>
      <c r="M9" s="17" t="s">
        <v>60</v>
      </c>
      <c r="N9" s="17" t="s">
        <v>66</v>
      </c>
      <c r="O9" s="17" t="s">
        <v>68</v>
      </c>
      <c r="P9" s="15" t="s">
        <v>60</v>
      </c>
    </row>
    <row r="10" spans="1:18" x14ac:dyDescent="0.25">
      <c r="A10" s="99" t="s">
        <v>3</v>
      </c>
      <c r="B10" s="111" t="s">
        <v>40</v>
      </c>
      <c r="C10" s="2">
        <f>FBiH!C10+RS!C10</f>
        <v>2442</v>
      </c>
      <c r="D10" s="79">
        <f t="shared" ref="D10:D27" si="0">C10/C$34*100</f>
        <v>13.312254688181421</v>
      </c>
      <c r="E10" s="2">
        <f>FBiH!E10+RS!E10</f>
        <v>2515</v>
      </c>
      <c r="F10" s="79">
        <f t="shared" ref="F10:F27" si="1">E10/E$34*100</f>
        <v>13.861331569664904</v>
      </c>
      <c r="G10" s="73">
        <f>E10-C10</f>
        <v>73</v>
      </c>
      <c r="H10" s="5">
        <f>IFERROR((E10-C10)/C10*100, "-")</f>
        <v>2.9893529893529895</v>
      </c>
      <c r="I10" s="38">
        <f>F10-D10</f>
        <v>0.54907688148348299</v>
      </c>
      <c r="J10" s="2">
        <f>FBiH!J10+RS!J10</f>
        <v>2843119.2100000009</v>
      </c>
      <c r="K10" s="82">
        <f t="shared" ref="K10:K27" si="2">J10/J$34*100</f>
        <v>7.6913601229265787</v>
      </c>
      <c r="L10" s="2">
        <f>FBiH!L10+RS!L10</f>
        <v>3072696.5786000001</v>
      </c>
      <c r="M10" s="82">
        <f t="shared" ref="M10:M27" si="3">L10/L$34*100</f>
        <v>7.8306424175553673</v>
      </c>
      <c r="N10" s="56">
        <f>L10-J10</f>
        <v>229577.36859999923</v>
      </c>
      <c r="O10" s="5">
        <f>IFERROR((L10-J10)/J10*100, "-")</f>
        <v>8.0748414555575092</v>
      </c>
      <c r="P10" s="61">
        <f>M10-K10</f>
        <v>0.13928229462878861</v>
      </c>
    </row>
    <row r="11" spans="1:18" ht="20.25" customHeight="1" x14ac:dyDescent="0.25">
      <c r="A11" s="100" t="s">
        <v>4</v>
      </c>
      <c r="B11" s="111" t="s">
        <v>41</v>
      </c>
      <c r="C11" s="2">
        <f>FBiH!C11+RS!C11</f>
        <v>2125</v>
      </c>
      <c r="D11" s="79">
        <f t="shared" si="0"/>
        <v>11.584169210641083</v>
      </c>
      <c r="E11" s="2">
        <f>FBiH!E11+RS!E11</f>
        <v>2706</v>
      </c>
      <c r="F11" s="79">
        <f t="shared" si="1"/>
        <v>14.914021164021163</v>
      </c>
      <c r="G11" s="73">
        <f t="shared" ref="G11:G26" si="4">E11-C11</f>
        <v>581</v>
      </c>
      <c r="H11" s="5">
        <f t="shared" ref="H11:H32" si="5">IFERROR((E11-C11)/C11*100, "-")</f>
        <v>27.341176470588234</v>
      </c>
      <c r="I11" s="38">
        <f t="shared" ref="I11:I32" si="6">F11-D11</f>
        <v>3.3298519533800803</v>
      </c>
      <c r="J11" s="2">
        <f>FBiH!J11+RS!J11</f>
        <v>494880.12</v>
      </c>
      <c r="K11" s="82">
        <f t="shared" si="2"/>
        <v>1.3387765125040672</v>
      </c>
      <c r="L11" s="2">
        <f>FBiH!L11+RS!L11</f>
        <v>517794.90450000041</v>
      </c>
      <c r="M11" s="82">
        <f t="shared" si="3"/>
        <v>1.3195792812771459</v>
      </c>
      <c r="N11" s="56">
        <f t="shared" ref="N11:N26" si="7">L11-J11</f>
        <v>22914.784500000416</v>
      </c>
      <c r="O11" s="5">
        <f t="shared" ref="O11:O27" si="8">IFERROR((L11-J11)/J11*100, "-")</f>
        <v>4.6303707855551792</v>
      </c>
      <c r="P11" s="61">
        <f>M11-K11</f>
        <v>-1.9197231226921296E-2</v>
      </c>
      <c r="R11" s="3"/>
    </row>
    <row r="12" spans="1:18" x14ac:dyDescent="0.25">
      <c r="A12" s="100" t="s">
        <v>5</v>
      </c>
      <c r="B12" s="111" t="s">
        <v>42</v>
      </c>
      <c r="C12" s="2">
        <f>FBiH!C12+RS!C12</f>
        <v>3170</v>
      </c>
      <c r="D12" s="79">
        <f t="shared" si="0"/>
        <v>17.280854775403402</v>
      </c>
      <c r="E12" s="2">
        <f>FBiH!E12+RS!E12</f>
        <v>3326</v>
      </c>
      <c r="F12" s="79">
        <f t="shared" si="1"/>
        <v>18.331128747795415</v>
      </c>
      <c r="G12" s="73">
        <f t="shared" si="4"/>
        <v>156</v>
      </c>
      <c r="H12" s="5">
        <f t="shared" si="5"/>
        <v>4.9211356466876977</v>
      </c>
      <c r="I12" s="38">
        <f t="shared" si="6"/>
        <v>1.0502739723920129</v>
      </c>
      <c r="J12" s="2">
        <f>FBiH!J12+RS!J12</f>
        <v>6787901.1900000004</v>
      </c>
      <c r="K12" s="82">
        <f t="shared" si="2"/>
        <v>18.362998057732462</v>
      </c>
      <c r="L12" s="2">
        <f>FBiH!L12+RS!L12</f>
        <v>6113422.8264999986</v>
      </c>
      <c r="M12" s="82">
        <f t="shared" si="3"/>
        <v>15.579809745957357</v>
      </c>
      <c r="N12" s="56">
        <f t="shared" si="7"/>
        <v>-674478.36350000184</v>
      </c>
      <c r="O12" s="5">
        <f t="shared" si="8"/>
        <v>-9.9364788116487279</v>
      </c>
      <c r="P12" s="61">
        <f t="shared" ref="P12:P27" si="9">M12-K12</f>
        <v>-2.7831883117751044</v>
      </c>
    </row>
    <row r="13" spans="1:18" ht="19.5" customHeight="1" x14ac:dyDescent="0.25">
      <c r="A13" s="100" t="s">
        <v>6</v>
      </c>
      <c r="B13" s="111" t="s">
        <v>43</v>
      </c>
      <c r="C13" s="2">
        <f>FBiH!C13+RS!C13</f>
        <v>0</v>
      </c>
      <c r="D13" s="79">
        <f t="shared" si="0"/>
        <v>0</v>
      </c>
      <c r="E13" s="2">
        <f>FBiH!E13+RS!E13</f>
        <v>0</v>
      </c>
      <c r="F13" s="79">
        <f t="shared" si="1"/>
        <v>0</v>
      </c>
      <c r="G13" s="73">
        <f t="shared" si="4"/>
        <v>0</v>
      </c>
      <c r="H13" s="5" t="str">
        <f t="shared" si="5"/>
        <v>-</v>
      </c>
      <c r="I13" s="38">
        <f t="shared" si="6"/>
        <v>0</v>
      </c>
      <c r="J13" s="2">
        <f>FBiH!J13+RS!J13</f>
        <v>0</v>
      </c>
      <c r="K13" s="82">
        <f t="shared" si="2"/>
        <v>0</v>
      </c>
      <c r="L13" s="2">
        <f>FBiH!L13+RS!L13</f>
        <v>0</v>
      </c>
      <c r="M13" s="82">
        <f t="shared" si="3"/>
        <v>0</v>
      </c>
      <c r="N13" s="56">
        <f t="shared" si="7"/>
        <v>0</v>
      </c>
      <c r="O13" s="5" t="str">
        <f t="shared" si="8"/>
        <v>-</v>
      </c>
      <c r="P13" s="61">
        <f t="shared" si="9"/>
        <v>0</v>
      </c>
    </row>
    <row r="14" spans="1:18" x14ac:dyDescent="0.25">
      <c r="A14" s="100" t="s">
        <v>7</v>
      </c>
      <c r="B14" s="111" t="s">
        <v>45</v>
      </c>
      <c r="C14" s="2">
        <f>FBiH!C14+RS!C14</f>
        <v>0</v>
      </c>
      <c r="D14" s="79">
        <f t="shared" si="0"/>
        <v>0</v>
      </c>
      <c r="E14" s="2">
        <f>FBiH!E14+RS!E14</f>
        <v>0</v>
      </c>
      <c r="F14" s="79">
        <f t="shared" si="1"/>
        <v>0</v>
      </c>
      <c r="G14" s="73">
        <f t="shared" si="4"/>
        <v>0</v>
      </c>
      <c r="H14" s="5" t="str">
        <f t="shared" si="5"/>
        <v>-</v>
      </c>
      <c r="I14" s="38">
        <f t="shared" si="6"/>
        <v>0</v>
      </c>
      <c r="J14" s="2">
        <f>FBiH!J14+RS!J14</f>
        <v>0</v>
      </c>
      <c r="K14" s="82">
        <f t="shared" si="2"/>
        <v>0</v>
      </c>
      <c r="L14" s="2">
        <f>FBiH!L14+RS!L14</f>
        <v>0</v>
      </c>
      <c r="M14" s="82">
        <f t="shared" si="3"/>
        <v>0</v>
      </c>
      <c r="N14" s="56">
        <f t="shared" si="7"/>
        <v>0</v>
      </c>
      <c r="O14" s="5" t="str">
        <f t="shared" si="8"/>
        <v>-</v>
      </c>
      <c r="P14" s="61">
        <f t="shared" si="9"/>
        <v>0</v>
      </c>
    </row>
    <row r="15" spans="1:18" x14ac:dyDescent="0.25">
      <c r="A15" s="100" t="s">
        <v>8</v>
      </c>
      <c r="B15" s="111" t="s">
        <v>46</v>
      </c>
      <c r="C15" s="2">
        <f>FBiH!C15+RS!C15</f>
        <v>0</v>
      </c>
      <c r="D15" s="79">
        <f t="shared" si="0"/>
        <v>0</v>
      </c>
      <c r="E15" s="2">
        <f>FBiH!E15+RS!E15</f>
        <v>0</v>
      </c>
      <c r="F15" s="79">
        <f t="shared" si="1"/>
        <v>0</v>
      </c>
      <c r="G15" s="73">
        <f t="shared" si="4"/>
        <v>0</v>
      </c>
      <c r="H15" s="5" t="str">
        <f t="shared" si="5"/>
        <v>-</v>
      </c>
      <c r="I15" s="38">
        <f t="shared" si="6"/>
        <v>0</v>
      </c>
      <c r="J15" s="2">
        <f>FBiH!J15+RS!J15</f>
        <v>0</v>
      </c>
      <c r="K15" s="82">
        <f t="shared" si="2"/>
        <v>0</v>
      </c>
      <c r="L15" s="2">
        <f>FBiH!L15+RS!L15</f>
        <v>4226.6000999999997</v>
      </c>
      <c r="M15" s="82">
        <f t="shared" si="3"/>
        <v>1.0771318670255296E-2</v>
      </c>
      <c r="N15" s="56">
        <f t="shared" si="7"/>
        <v>4226.6000999999997</v>
      </c>
      <c r="O15" s="5" t="str">
        <f t="shared" si="8"/>
        <v>-</v>
      </c>
      <c r="P15" s="61">
        <f t="shared" si="9"/>
        <v>1.0771318670255296E-2</v>
      </c>
    </row>
    <row r="16" spans="1:18" x14ac:dyDescent="0.25">
      <c r="A16" s="100" t="s">
        <v>9</v>
      </c>
      <c r="B16" s="111" t="s">
        <v>74</v>
      </c>
      <c r="C16" s="2">
        <f>FBiH!C16+RS!C16</f>
        <v>9</v>
      </c>
      <c r="D16" s="79">
        <f t="shared" si="0"/>
        <v>4.9062363715656344E-2</v>
      </c>
      <c r="E16" s="2">
        <f>FBiH!E16+RS!E16</f>
        <v>14</v>
      </c>
      <c r="F16" s="79">
        <f t="shared" si="1"/>
        <v>7.716049382716049E-2</v>
      </c>
      <c r="G16" s="73">
        <f t="shared" si="4"/>
        <v>5</v>
      </c>
      <c r="H16" s="5">
        <f t="shared" si="5"/>
        <v>55.555555555555557</v>
      </c>
      <c r="I16" s="38">
        <f t="shared" si="6"/>
        <v>2.8098130111504145E-2</v>
      </c>
      <c r="J16" s="2">
        <f>FBiH!J16+RS!J16</f>
        <v>15477.52</v>
      </c>
      <c r="K16" s="82">
        <f t="shared" si="2"/>
        <v>4.1870625653364198E-2</v>
      </c>
      <c r="L16" s="2">
        <f>FBiH!L16+RS!L16</f>
        <v>14403.410000000002</v>
      </c>
      <c r="M16" s="82">
        <f t="shared" si="3"/>
        <v>3.6706505318149653E-2</v>
      </c>
      <c r="N16" s="56">
        <f t="shared" si="7"/>
        <v>-1074.1099999999988</v>
      </c>
      <c r="O16" s="5">
        <f t="shared" si="8"/>
        <v>-6.9398068941277327</v>
      </c>
      <c r="P16" s="61">
        <f t="shared" si="9"/>
        <v>-5.1641203352145448E-3</v>
      </c>
    </row>
    <row r="17" spans="1:16" ht="28.5" customHeight="1" x14ac:dyDescent="0.25">
      <c r="A17" s="100" t="s">
        <v>10</v>
      </c>
      <c r="B17" s="111" t="s">
        <v>47</v>
      </c>
      <c r="C17" s="2">
        <f>FBiH!C17+RS!C17</f>
        <v>207</v>
      </c>
      <c r="D17" s="79">
        <f t="shared" si="0"/>
        <v>1.1284343654600959</v>
      </c>
      <c r="E17" s="2">
        <f>FBiH!E17+RS!E17</f>
        <v>346</v>
      </c>
      <c r="F17" s="79">
        <f t="shared" si="1"/>
        <v>1.9069664902998236</v>
      </c>
      <c r="G17" s="73">
        <f t="shared" si="4"/>
        <v>139</v>
      </c>
      <c r="H17" s="5">
        <f t="shared" si="5"/>
        <v>67.149758454106276</v>
      </c>
      <c r="I17" s="38">
        <f t="shared" si="6"/>
        <v>0.77853212483972767</v>
      </c>
      <c r="J17" s="2">
        <f>FBiH!J17+RS!J17</f>
        <v>722702.05</v>
      </c>
      <c r="K17" s="82">
        <f t="shared" si="2"/>
        <v>1.9550927405985514</v>
      </c>
      <c r="L17" s="2">
        <f>FBiH!L17+RS!L17</f>
        <v>1441752.5399000002</v>
      </c>
      <c r="M17" s="82">
        <f t="shared" si="3"/>
        <v>3.6742477839133323</v>
      </c>
      <c r="N17" s="56">
        <f t="shared" si="7"/>
        <v>719050.48990000016</v>
      </c>
      <c r="O17" s="5">
        <f t="shared" si="8"/>
        <v>99.494735057137333</v>
      </c>
      <c r="P17" s="61">
        <f t="shared" si="9"/>
        <v>1.7191550433147809</v>
      </c>
    </row>
    <row r="18" spans="1:16" x14ac:dyDescent="0.25">
      <c r="A18" s="100" t="s">
        <v>11</v>
      </c>
      <c r="B18" s="111" t="s">
        <v>48</v>
      </c>
      <c r="C18" s="2">
        <f>FBiH!C18+RS!C18</f>
        <v>388</v>
      </c>
      <c r="D18" s="79">
        <f t="shared" si="0"/>
        <v>2.1151330135194066</v>
      </c>
      <c r="E18" s="2">
        <f>FBiH!E18+RS!E18</f>
        <v>424</v>
      </c>
      <c r="F18" s="79">
        <f t="shared" si="1"/>
        <v>2.3368606701940036</v>
      </c>
      <c r="G18" s="73">
        <f t="shared" si="4"/>
        <v>36</v>
      </c>
      <c r="H18" s="5">
        <f t="shared" si="5"/>
        <v>9.2783505154639183</v>
      </c>
      <c r="I18" s="38">
        <f t="shared" si="6"/>
        <v>0.22172765667459693</v>
      </c>
      <c r="J18" s="2">
        <f>FBiH!J18+RS!J18</f>
        <v>670325.13</v>
      </c>
      <c r="K18" s="82">
        <f t="shared" si="2"/>
        <v>1.8133998589097409</v>
      </c>
      <c r="L18" s="2">
        <f>FBiH!L18+RS!L18</f>
        <v>706834.2398000001</v>
      </c>
      <c r="M18" s="82">
        <f t="shared" si="3"/>
        <v>1.8013383485069832</v>
      </c>
      <c r="N18" s="56">
        <f t="shared" si="7"/>
        <v>36509.109800000093</v>
      </c>
      <c r="O18" s="5">
        <f t="shared" si="8"/>
        <v>5.4464778606763691</v>
      </c>
      <c r="P18" s="61">
        <f t="shared" si="9"/>
        <v>-1.2061510402757714E-2</v>
      </c>
    </row>
    <row r="19" spans="1:16" s="24" customFormat="1" ht="27.75" customHeight="1" x14ac:dyDescent="0.25">
      <c r="A19" s="100" t="s">
        <v>12</v>
      </c>
      <c r="B19" s="111" t="s">
        <v>50</v>
      </c>
      <c r="C19" s="2">
        <f>FBiH!C19+RS!C19</f>
        <v>6652</v>
      </c>
      <c r="D19" s="79">
        <f t="shared" si="0"/>
        <v>36.262538159616227</v>
      </c>
      <c r="E19" s="2">
        <f>FBiH!E19+RS!E19</f>
        <v>6871</v>
      </c>
      <c r="F19" s="79">
        <f t="shared" si="1"/>
        <v>37.869268077601411</v>
      </c>
      <c r="G19" s="73">
        <f t="shared" si="4"/>
        <v>219</v>
      </c>
      <c r="H19" s="5">
        <f t="shared" si="5"/>
        <v>3.2922429344558033</v>
      </c>
      <c r="I19" s="38">
        <f t="shared" si="6"/>
        <v>1.6067299179851844</v>
      </c>
      <c r="J19" s="2">
        <f>FBiH!J19+RS!J19</f>
        <v>16146122.960000001</v>
      </c>
      <c r="K19" s="82">
        <f t="shared" si="2"/>
        <v>43.679366604685285</v>
      </c>
      <c r="L19" s="2">
        <f>FBiH!L19+RS!L19</f>
        <v>18539870.943700001</v>
      </c>
      <c r="M19" s="82">
        <f t="shared" si="3"/>
        <v>47.248108010029036</v>
      </c>
      <c r="N19" s="56">
        <f t="shared" si="7"/>
        <v>2393747.9836999997</v>
      </c>
      <c r="O19" s="5">
        <f t="shared" si="8"/>
        <v>14.82552802075279</v>
      </c>
      <c r="P19" s="61">
        <f t="shared" si="9"/>
        <v>3.5687414053437507</v>
      </c>
    </row>
    <row r="20" spans="1:16" s="24" customFormat="1" ht="30" customHeight="1" x14ac:dyDescent="0.25">
      <c r="A20" s="100" t="s">
        <v>13</v>
      </c>
      <c r="B20" s="111" t="s">
        <v>51</v>
      </c>
      <c r="C20" s="2">
        <f>FBiH!C20+RS!C20</f>
        <v>0</v>
      </c>
      <c r="D20" s="79">
        <f t="shared" si="0"/>
        <v>0</v>
      </c>
      <c r="E20" s="2">
        <f>FBiH!E20+RS!E20</f>
        <v>0</v>
      </c>
      <c r="F20" s="79">
        <f t="shared" si="1"/>
        <v>0</v>
      </c>
      <c r="G20" s="73">
        <f t="shared" si="4"/>
        <v>0</v>
      </c>
      <c r="H20" s="5" t="str">
        <f t="shared" si="5"/>
        <v>-</v>
      </c>
      <c r="I20" s="38">
        <f t="shared" si="6"/>
        <v>0</v>
      </c>
      <c r="J20" s="2">
        <f>FBiH!J20+RS!J20</f>
        <v>0</v>
      </c>
      <c r="K20" s="82">
        <f t="shared" si="2"/>
        <v>0</v>
      </c>
      <c r="L20" s="2">
        <f>FBiH!L20+RS!L20</f>
        <v>0</v>
      </c>
      <c r="M20" s="82">
        <f t="shared" si="3"/>
        <v>0</v>
      </c>
      <c r="N20" s="56">
        <f t="shared" si="7"/>
        <v>0</v>
      </c>
      <c r="O20" s="5" t="str">
        <f t="shared" si="8"/>
        <v>-</v>
      </c>
      <c r="P20" s="61">
        <f t="shared" si="9"/>
        <v>0</v>
      </c>
    </row>
    <row r="21" spans="1:16" ht="27.75" customHeight="1" x14ac:dyDescent="0.25">
      <c r="A21" s="100" t="s">
        <v>14</v>
      </c>
      <c r="B21" s="111" t="s">
        <v>52</v>
      </c>
      <c r="C21" s="2">
        <f>FBiH!C21+RS!C21</f>
        <v>0</v>
      </c>
      <c r="D21" s="79">
        <f t="shared" si="0"/>
        <v>0</v>
      </c>
      <c r="E21" s="2">
        <f>FBiH!E21+RS!E21</f>
        <v>0</v>
      </c>
      <c r="F21" s="79">
        <f t="shared" si="1"/>
        <v>0</v>
      </c>
      <c r="G21" s="73">
        <f t="shared" si="4"/>
        <v>0</v>
      </c>
      <c r="H21" s="5" t="str">
        <f t="shared" si="5"/>
        <v>-</v>
      </c>
      <c r="I21" s="38">
        <f t="shared" si="6"/>
        <v>0</v>
      </c>
      <c r="J21" s="2">
        <f>FBiH!J21+RS!J21</f>
        <v>0</v>
      </c>
      <c r="K21" s="82">
        <f t="shared" si="2"/>
        <v>0</v>
      </c>
      <c r="L21" s="2">
        <f>FBiH!L21+RS!L21</f>
        <v>0</v>
      </c>
      <c r="M21" s="82">
        <f t="shared" si="3"/>
        <v>0</v>
      </c>
      <c r="N21" s="56">
        <f t="shared" si="7"/>
        <v>0</v>
      </c>
      <c r="O21" s="5" t="str">
        <f t="shared" si="8"/>
        <v>-</v>
      </c>
      <c r="P21" s="61">
        <f t="shared" si="9"/>
        <v>0</v>
      </c>
    </row>
    <row r="22" spans="1:16" x14ac:dyDescent="0.25">
      <c r="A22" s="100" t="s">
        <v>15</v>
      </c>
      <c r="B22" s="111" t="s">
        <v>53</v>
      </c>
      <c r="C22" s="2">
        <f>FBiH!C22+RS!C22</f>
        <v>62</v>
      </c>
      <c r="D22" s="79">
        <f t="shared" si="0"/>
        <v>0.33798517226341035</v>
      </c>
      <c r="E22" s="2">
        <f>FBiH!E22+RS!E22</f>
        <v>54</v>
      </c>
      <c r="F22" s="79">
        <f t="shared" si="1"/>
        <v>0.29761904761904762</v>
      </c>
      <c r="G22" s="73">
        <f t="shared" si="4"/>
        <v>-8</v>
      </c>
      <c r="H22" s="5">
        <f t="shared" si="5"/>
        <v>-12.903225806451612</v>
      </c>
      <c r="I22" s="38">
        <f t="shared" si="6"/>
        <v>-4.0366124644362733E-2</v>
      </c>
      <c r="J22" s="2">
        <f>FBiH!J22+RS!J22</f>
        <v>96862.939999999988</v>
      </c>
      <c r="K22" s="82">
        <f t="shared" si="2"/>
        <v>0.26203887318021729</v>
      </c>
      <c r="L22" s="2">
        <f>FBiH!L22+RS!L22</f>
        <v>204024.7794</v>
      </c>
      <c r="M22" s="82">
        <f t="shared" si="3"/>
        <v>0.51994886280959918</v>
      </c>
      <c r="N22" s="56">
        <f t="shared" si="7"/>
        <v>107161.83940000001</v>
      </c>
      <c r="O22" s="5">
        <f t="shared" si="8"/>
        <v>110.63244559787265</v>
      </c>
      <c r="P22" s="61">
        <f t="shared" si="9"/>
        <v>0.25790998962938189</v>
      </c>
    </row>
    <row r="23" spans="1:16" x14ac:dyDescent="0.25">
      <c r="A23" s="100" t="s">
        <v>16</v>
      </c>
      <c r="B23" s="111" t="s">
        <v>49</v>
      </c>
      <c r="C23" s="2">
        <f>FBiH!C23+RS!C23</f>
        <v>35</v>
      </c>
      <c r="D23" s="79">
        <f t="shared" si="0"/>
        <v>0.19079808111644136</v>
      </c>
      <c r="E23" s="2">
        <f>FBiH!E23+RS!E23</f>
        <v>76</v>
      </c>
      <c r="F23" s="79">
        <f t="shared" si="1"/>
        <v>0.41887125220458554</v>
      </c>
      <c r="G23" s="73">
        <f t="shared" si="4"/>
        <v>41</v>
      </c>
      <c r="H23" s="5">
        <f t="shared" si="5"/>
        <v>117.14285714285715</v>
      </c>
      <c r="I23" s="38">
        <f t="shared" si="6"/>
        <v>0.22807317108814418</v>
      </c>
      <c r="J23" s="2">
        <f>FBiH!J23+RS!J23</f>
        <v>113160.26000000001</v>
      </c>
      <c r="K23" s="82">
        <f t="shared" si="2"/>
        <v>0.30612726620914477</v>
      </c>
      <c r="L23" s="2">
        <f>FBiH!L23+RS!L23</f>
        <v>102237.29999999999</v>
      </c>
      <c r="M23" s="82">
        <f t="shared" si="3"/>
        <v>0.26054760616848793</v>
      </c>
      <c r="N23" s="56">
        <f t="shared" si="7"/>
        <v>-10922.960000000021</v>
      </c>
      <c r="O23" s="5">
        <f t="shared" si="8"/>
        <v>-9.6526466093308905</v>
      </c>
      <c r="P23" s="61">
        <f t="shared" si="9"/>
        <v>-4.5579660040656833E-2</v>
      </c>
    </row>
    <row r="24" spans="1:16" x14ac:dyDescent="0.25">
      <c r="A24" s="100" t="s">
        <v>17</v>
      </c>
      <c r="B24" s="111" t="s">
        <v>75</v>
      </c>
      <c r="C24" s="2">
        <f>FBiH!C24+RS!C24</f>
        <v>6</v>
      </c>
      <c r="D24" s="79">
        <f t="shared" si="0"/>
        <v>3.270824247710423E-2</v>
      </c>
      <c r="E24" s="2">
        <f>FBiH!E24+RS!E24</f>
        <v>6</v>
      </c>
      <c r="F24" s="79">
        <f t="shared" si="1"/>
        <v>3.3068783068783067E-2</v>
      </c>
      <c r="G24" s="73">
        <f t="shared" si="4"/>
        <v>0</v>
      </c>
      <c r="H24" s="5">
        <f t="shared" si="5"/>
        <v>0</v>
      </c>
      <c r="I24" s="38">
        <f t="shared" si="6"/>
        <v>3.6054059167883734E-4</v>
      </c>
      <c r="J24" s="2">
        <f>FBiH!J24+RS!J24</f>
        <v>7236.24</v>
      </c>
      <c r="K24" s="82">
        <f t="shared" si="2"/>
        <v>1.9575868496884523E-2</v>
      </c>
      <c r="L24" s="2">
        <f>FBiH!L24+RS!L24</f>
        <v>41376.728900000002</v>
      </c>
      <c r="M24" s="82">
        <f t="shared" si="3"/>
        <v>0.10544691287795642</v>
      </c>
      <c r="N24" s="56">
        <f t="shared" si="7"/>
        <v>34140.488900000004</v>
      </c>
      <c r="O24" s="70">
        <f t="shared" si="8"/>
        <v>471.79873663670645</v>
      </c>
      <c r="P24" s="61">
        <f t="shared" si="9"/>
        <v>8.5871044381071904E-2</v>
      </c>
    </row>
    <row r="25" spans="1:16" x14ac:dyDescent="0.25">
      <c r="A25" s="100" t="s">
        <v>18</v>
      </c>
      <c r="B25" s="111" t="s">
        <v>76</v>
      </c>
      <c r="C25" s="2">
        <f>FBiH!C25+RS!C25</f>
        <v>21</v>
      </c>
      <c r="D25" s="79">
        <f t="shared" si="0"/>
        <v>0.11447884866986481</v>
      </c>
      <c r="E25" s="2">
        <f>FBiH!E25+RS!E25</f>
        <v>46</v>
      </c>
      <c r="F25" s="79">
        <f t="shared" si="1"/>
        <v>0.25352733686067019</v>
      </c>
      <c r="G25" s="73">
        <f t="shared" si="4"/>
        <v>25</v>
      </c>
      <c r="H25" s="5">
        <f t="shared" si="5"/>
        <v>119.04761904761905</v>
      </c>
      <c r="I25" s="38">
        <f t="shared" si="6"/>
        <v>0.1390484881908054</v>
      </c>
      <c r="J25" s="2">
        <f>FBiH!J25+RS!J25</f>
        <v>12349.52</v>
      </c>
      <c r="K25" s="82">
        <f t="shared" si="2"/>
        <v>3.3408590582905677E-2</v>
      </c>
      <c r="L25" s="2">
        <f>FBiH!L25+RS!L25</f>
        <v>34833.96</v>
      </c>
      <c r="M25" s="82">
        <f t="shared" si="3"/>
        <v>8.8772932103731828E-2</v>
      </c>
      <c r="N25" s="56">
        <f t="shared" si="7"/>
        <v>22484.44</v>
      </c>
      <c r="O25" s="70">
        <f t="shared" si="8"/>
        <v>182.0673192156456</v>
      </c>
      <c r="P25" s="61">
        <f t="shared" si="9"/>
        <v>5.5364341520826151E-2</v>
      </c>
    </row>
    <row r="26" spans="1:16" x14ac:dyDescent="0.25">
      <c r="A26" s="100" t="s">
        <v>19</v>
      </c>
      <c r="B26" s="111" t="s">
        <v>54</v>
      </c>
      <c r="C26" s="2">
        <f>FBiH!C26+RS!C26</f>
        <v>0</v>
      </c>
      <c r="D26" s="79">
        <f t="shared" si="0"/>
        <v>0</v>
      </c>
      <c r="E26" s="2">
        <f>FBiH!E26+RS!E26</f>
        <v>0</v>
      </c>
      <c r="F26" s="79">
        <f t="shared" si="1"/>
        <v>0</v>
      </c>
      <c r="G26" s="73">
        <f t="shared" si="4"/>
        <v>0</v>
      </c>
      <c r="H26" s="5" t="str">
        <f t="shared" si="5"/>
        <v>-</v>
      </c>
      <c r="I26" s="38">
        <f t="shared" si="6"/>
        <v>0</v>
      </c>
      <c r="J26" s="2">
        <f>FBiH!J26+RS!J26</f>
        <v>0</v>
      </c>
      <c r="K26" s="82">
        <f t="shared" si="2"/>
        <v>0</v>
      </c>
      <c r="L26" s="2">
        <f>FBiH!L26+RS!L26</f>
        <v>0</v>
      </c>
      <c r="M26" s="82">
        <f t="shared" si="3"/>
        <v>0</v>
      </c>
      <c r="N26" s="56">
        <f t="shared" si="7"/>
        <v>0</v>
      </c>
      <c r="O26" s="30" t="str">
        <f t="shared" si="8"/>
        <v>-</v>
      </c>
      <c r="P26" s="61">
        <f t="shared" si="9"/>
        <v>0</v>
      </c>
    </row>
    <row r="27" spans="1:16" x14ac:dyDescent="0.25">
      <c r="A27" s="100" t="s">
        <v>20</v>
      </c>
      <c r="B27" s="111" t="s">
        <v>44</v>
      </c>
      <c r="C27" s="2">
        <f>FBiH!C27+RS!C27</f>
        <v>1</v>
      </c>
      <c r="D27" s="79">
        <f t="shared" si="0"/>
        <v>5.4513737461840388E-3</v>
      </c>
      <c r="E27" s="2">
        <f>FBiH!E27+RS!E27</f>
        <v>14</v>
      </c>
      <c r="F27" s="79">
        <f t="shared" si="1"/>
        <v>7.716049382716049E-2</v>
      </c>
      <c r="G27" s="73">
        <f>E27-C27</f>
        <v>13</v>
      </c>
      <c r="H27" s="5">
        <f t="shared" si="5"/>
        <v>1300</v>
      </c>
      <c r="I27" s="38">
        <f t="shared" si="6"/>
        <v>7.1709120080976449E-2</v>
      </c>
      <c r="J27" s="2">
        <f>FBiH!J27+RS!J27</f>
        <v>1773.4</v>
      </c>
      <c r="K27" s="82">
        <f t="shared" si="2"/>
        <v>4.797497760214561E-3</v>
      </c>
      <c r="L27" s="2">
        <f>FBiH!L27+RS!L27</f>
        <v>13369.370000000003</v>
      </c>
      <c r="M27" s="82">
        <f t="shared" si="3"/>
        <v>3.4071296380878587E-2</v>
      </c>
      <c r="N27" s="56">
        <f>L27-J27</f>
        <v>11595.970000000003</v>
      </c>
      <c r="O27" s="70">
        <f t="shared" si="8"/>
        <v>653.88350062027757</v>
      </c>
      <c r="P27" s="61">
        <f t="shared" si="9"/>
        <v>2.9273798620664024E-2</v>
      </c>
    </row>
    <row r="28" spans="1:16" x14ac:dyDescent="0.25">
      <c r="A28" s="96" t="s">
        <v>34</v>
      </c>
      <c r="B28" s="109" t="s">
        <v>24</v>
      </c>
      <c r="C28" s="11">
        <f>SUM(C10:C27)</f>
        <v>15118</v>
      </c>
      <c r="D28" s="12">
        <f>SUM(D10:D27)</f>
        <v>82.413868294810285</v>
      </c>
      <c r="E28" s="11">
        <f>SUM(E10:E27)</f>
        <v>16398</v>
      </c>
      <c r="F28" s="12">
        <f>SUM(F10:F27)</f>
        <v>90.376984126984127</v>
      </c>
      <c r="G28" s="12">
        <f>E28-C28</f>
        <v>1280</v>
      </c>
      <c r="H28" s="12">
        <f>(E28-C28)/C28*100</f>
        <v>8.4667284032279397</v>
      </c>
      <c r="I28" s="72">
        <f>F28-D28</f>
        <v>7.9631158321738411</v>
      </c>
      <c r="J28" s="23">
        <f>SUM(J10:J27)</f>
        <v>27911910.540000003</v>
      </c>
      <c r="K28" s="28">
        <f>SUM(K10:K27)</f>
        <v>75.508812619239407</v>
      </c>
      <c r="L28" s="23">
        <f>SUM(L10:L27)</f>
        <v>30806844.181400001</v>
      </c>
      <c r="M28" s="28">
        <f>SUM(M10:M27)</f>
        <v>78.509991021568283</v>
      </c>
      <c r="N28" s="28">
        <f>L28-J28</f>
        <v>2894933.6413999982</v>
      </c>
      <c r="O28" s="69">
        <f>(L28-J28)/J28*100</f>
        <v>10.371678560847085</v>
      </c>
      <c r="P28" s="74">
        <f>M28-K28</f>
        <v>3.0011784023288754</v>
      </c>
    </row>
    <row r="29" spans="1:16" x14ac:dyDescent="0.25">
      <c r="A29" s="97" t="s">
        <v>29</v>
      </c>
      <c r="B29" s="107" t="s">
        <v>25</v>
      </c>
      <c r="C29" s="2">
        <f>FBiH!C29+RS!C29</f>
        <v>1451</v>
      </c>
      <c r="D29" s="79">
        <f>C29/C$34*100</f>
        <v>7.9099433057130391</v>
      </c>
      <c r="E29" s="2">
        <f>FBiH!E29+RS!E29</f>
        <v>1398</v>
      </c>
      <c r="F29" s="79">
        <f>E29/E$34*100</f>
        <v>7.7050264550264549</v>
      </c>
      <c r="G29" s="73">
        <f>E29-C29</f>
        <v>-53</v>
      </c>
      <c r="H29" s="5">
        <f t="shared" si="5"/>
        <v>-3.6526533425223979</v>
      </c>
      <c r="I29" s="38">
        <f t="shared" si="6"/>
        <v>-0.20491685068658416</v>
      </c>
      <c r="J29" s="2">
        <f>FBiH!J29+RS!J29</f>
        <v>8661048.2399999984</v>
      </c>
      <c r="K29" s="82">
        <f>J29/J$34*100</f>
        <v>23.430336941756092</v>
      </c>
      <c r="L29" s="2">
        <f>FBiH!L29+RS!L29</f>
        <v>7972882.2099999981</v>
      </c>
      <c r="M29" s="87">
        <f>L29/L$34*100</f>
        <v>20.318566453523552</v>
      </c>
      <c r="N29" s="47">
        <f>L29-J29</f>
        <v>-688166.03000000026</v>
      </c>
      <c r="O29" s="30">
        <f t="shared" ref="O29:O32" si="10">IFERROR((L29-J29)/J29*100, "-")</f>
        <v>-7.945528196249839</v>
      </c>
      <c r="P29" s="75">
        <f>M29-K29</f>
        <v>-3.1117704882325405</v>
      </c>
    </row>
    <row r="30" spans="1:16" x14ac:dyDescent="0.25">
      <c r="A30" s="97" t="s">
        <v>26</v>
      </c>
      <c r="B30" s="108" t="s">
        <v>27</v>
      </c>
      <c r="C30" s="2">
        <f>FBiH!C30+RS!C30</f>
        <v>236</v>
      </c>
      <c r="D30" s="79">
        <f>C30/C$34*100</f>
        <v>1.2865242040994329</v>
      </c>
      <c r="E30" s="2">
        <f>FBiH!E30+RS!E30</f>
        <v>22</v>
      </c>
      <c r="F30" s="79">
        <f>E30/E$34*100</f>
        <v>0.12125220458553791</v>
      </c>
      <c r="G30" s="73">
        <f t="shared" ref="G30:G32" si="11">E30-C30</f>
        <v>-214</v>
      </c>
      <c r="H30" s="5">
        <f t="shared" si="5"/>
        <v>-90.677966101694921</v>
      </c>
      <c r="I30" s="38">
        <f t="shared" si="6"/>
        <v>-1.1652719995138949</v>
      </c>
      <c r="J30" s="2">
        <f>FBiH!J30+RS!J30</f>
        <v>29373.68</v>
      </c>
      <c r="K30" s="82">
        <f>J30/J$34*100</f>
        <v>7.9463270558959756E-2</v>
      </c>
      <c r="L30" s="2">
        <f>FBiH!L30+RS!L30</f>
        <v>49079.069999999992</v>
      </c>
      <c r="M30" s="87">
        <f>L30/L$34*100</f>
        <v>0.12507601630203116</v>
      </c>
      <c r="N30" s="47">
        <f t="shared" ref="N30:N32" si="12">L30-J30</f>
        <v>19705.389999999992</v>
      </c>
      <c r="O30" s="30">
        <f t="shared" si="10"/>
        <v>67.085193275067994</v>
      </c>
      <c r="P30" s="75">
        <f t="shared" ref="P30:P32" si="13">M30-K30</f>
        <v>4.5612745743071406E-2</v>
      </c>
    </row>
    <row r="31" spans="1:16" ht="17.25" customHeight="1" x14ac:dyDescent="0.25">
      <c r="A31" s="97" t="s">
        <v>28</v>
      </c>
      <c r="B31" s="112" t="s">
        <v>30</v>
      </c>
      <c r="C31" s="2">
        <f>FBiH!C31+RS!C31</f>
        <v>93</v>
      </c>
      <c r="D31" s="79">
        <f>C31/C$34*100</f>
        <v>0.50697775839511561</v>
      </c>
      <c r="E31" s="2">
        <f>FBiH!E31+RS!E31</f>
        <v>326</v>
      </c>
      <c r="F31" s="79">
        <f>E31/E$34*100</f>
        <v>1.7967372134038799</v>
      </c>
      <c r="G31" s="73">
        <f t="shared" si="11"/>
        <v>233</v>
      </c>
      <c r="H31" s="5">
        <f t="shared" si="5"/>
        <v>250.53763440860214</v>
      </c>
      <c r="I31" s="38">
        <f t="shared" si="6"/>
        <v>1.2897594550087643</v>
      </c>
      <c r="J31" s="2">
        <f>FBiH!J31+RS!J31</f>
        <v>362770.78</v>
      </c>
      <c r="K31" s="82">
        <f>J31/J$34*100</f>
        <v>0.98138716844552232</v>
      </c>
      <c r="L31" s="2">
        <f>FBiH!L31+RS!L31</f>
        <v>410587.87</v>
      </c>
      <c r="M31" s="87">
        <f>L31/L$34*100</f>
        <v>1.0463665086061382</v>
      </c>
      <c r="N31" s="47">
        <f t="shared" si="12"/>
        <v>47817.089999999967</v>
      </c>
      <c r="O31" s="30">
        <f t="shared" si="10"/>
        <v>13.181075388706876</v>
      </c>
      <c r="P31" s="75">
        <f t="shared" si="13"/>
        <v>6.4979340160615906E-2</v>
      </c>
    </row>
    <row r="32" spans="1:16" ht="15.75" customHeight="1" x14ac:dyDescent="0.25">
      <c r="A32" s="95" t="s">
        <v>23</v>
      </c>
      <c r="B32" s="112" t="s">
        <v>39</v>
      </c>
      <c r="C32" s="2">
        <f>FBiH!C32+RS!C32</f>
        <v>1446</v>
      </c>
      <c r="D32" s="79">
        <f>C32/C$34*100</f>
        <v>7.8826864369821195</v>
      </c>
      <c r="E32" s="2">
        <f>FBiH!E32+RS!E32</f>
        <v>0</v>
      </c>
      <c r="F32" s="79">
        <f>E32/E$34*100</f>
        <v>0</v>
      </c>
      <c r="G32" s="73">
        <f t="shared" si="11"/>
        <v>-1446</v>
      </c>
      <c r="H32" s="5">
        <f t="shared" si="5"/>
        <v>-100</v>
      </c>
      <c r="I32" s="38">
        <f t="shared" si="6"/>
        <v>-7.8826864369821195</v>
      </c>
      <c r="J32" s="2">
        <f>FBiH!J32+RS!J32</f>
        <v>0</v>
      </c>
      <c r="K32" s="82">
        <f>J32/J$34*100</f>
        <v>0</v>
      </c>
      <c r="L32" s="2">
        <f>FBiH!L32+RS!L32</f>
        <v>0</v>
      </c>
      <c r="M32" s="87">
        <f>L32/L$34*100</f>
        <v>0</v>
      </c>
      <c r="N32" s="47">
        <f t="shared" si="12"/>
        <v>0</v>
      </c>
      <c r="O32" s="30" t="str">
        <f t="shared" si="10"/>
        <v>-</v>
      </c>
      <c r="P32" s="75">
        <f t="shared" si="13"/>
        <v>0</v>
      </c>
    </row>
    <row r="33" spans="1:16" x14ac:dyDescent="0.25">
      <c r="A33" s="96" t="s">
        <v>21</v>
      </c>
      <c r="B33" s="110" t="s">
        <v>22</v>
      </c>
      <c r="C33" s="6">
        <f>SUM(C29:C32)</f>
        <v>3226</v>
      </c>
      <c r="D33" s="81">
        <f>SUM(D29:D32)</f>
        <v>17.586131705189707</v>
      </c>
      <c r="E33" s="6">
        <f>SUM(E29:E32)</f>
        <v>1746</v>
      </c>
      <c r="F33" s="81">
        <f>SUM(F29:F32)</f>
        <v>9.6230158730158735</v>
      </c>
      <c r="G33" s="46">
        <f>E33-C33</f>
        <v>-1480</v>
      </c>
      <c r="H33" s="46">
        <f>(E33-C33)/C33*100</f>
        <v>-45.877247365158091</v>
      </c>
      <c r="I33" s="41">
        <f>F33-D33</f>
        <v>-7.963115832173834</v>
      </c>
      <c r="J33" s="59">
        <f>SUM(J29:J32)</f>
        <v>9053192.6999999974</v>
      </c>
      <c r="K33" s="28">
        <f>SUM(K29:K32)</f>
        <v>24.491187380760575</v>
      </c>
      <c r="L33" s="59">
        <f>SUM(L29:L32)</f>
        <v>8432549.1499999985</v>
      </c>
      <c r="M33" s="48">
        <f>SUM(M29:M32)</f>
        <v>21.490008978431721</v>
      </c>
      <c r="N33" s="48">
        <f>L33-J33</f>
        <v>-620643.54999999888</v>
      </c>
      <c r="O33" s="68">
        <f>(L33-J33)/J33*100</f>
        <v>-6.8555212571582524</v>
      </c>
      <c r="P33" s="76">
        <f>M33-K33</f>
        <v>-3.0011784023288541</v>
      </c>
    </row>
    <row r="34" spans="1:16" x14ac:dyDescent="0.25">
      <c r="A34" s="20" t="s">
        <v>37</v>
      </c>
      <c r="B34" s="113" t="s">
        <v>38</v>
      </c>
      <c r="C34" s="54">
        <f>C28+C33</f>
        <v>18344</v>
      </c>
      <c r="D34" s="71">
        <f>D28+D33</f>
        <v>100</v>
      </c>
      <c r="E34" s="54">
        <f>E28+E33</f>
        <v>18144</v>
      </c>
      <c r="F34" s="71">
        <f>F28+F33</f>
        <v>100</v>
      </c>
      <c r="G34" s="21">
        <f>G28+G33</f>
        <v>-200</v>
      </c>
      <c r="H34" s="21">
        <f>(E34-C34)/C34*100</f>
        <v>-1.0902747492368077</v>
      </c>
      <c r="I34" s="21">
        <f>F34-D34</f>
        <v>0</v>
      </c>
      <c r="J34" s="54">
        <f>J28+J33</f>
        <v>36965103.240000002</v>
      </c>
      <c r="K34" s="55">
        <f>(K28+K33)</f>
        <v>99.999999999999986</v>
      </c>
      <c r="L34" s="54">
        <f>L28+L33</f>
        <v>39239393.3314</v>
      </c>
      <c r="M34" s="55">
        <f>(M28+M33)</f>
        <v>100</v>
      </c>
      <c r="N34" s="49">
        <f>N28+N33</f>
        <v>2274290.0913999993</v>
      </c>
      <c r="O34" s="21">
        <f>(L34-J34)/J34*100</f>
        <v>6.1525327729613482</v>
      </c>
      <c r="P34" s="106">
        <f>M34-K34</f>
        <v>0</v>
      </c>
    </row>
  </sheetData>
  <mergeCells count="6">
    <mergeCell ref="A7:A9"/>
    <mergeCell ref="C7:I7"/>
    <mergeCell ref="J7:P7"/>
    <mergeCell ref="G8:H8"/>
    <mergeCell ref="N8:O8"/>
    <mergeCell ref="B7:B9"/>
  </mergeCells>
  <pageMargins left="0.39370078740157483" right="0.39370078740157483" top="0.78740157480314965" bottom="0.78740157480314965" header="0.31496062992125984" footer="0.31496062992125984"/>
  <pageSetup paperSize="9" scale="65" orientation="landscape" r:id="rId1"/>
  <headerFooter>
    <oddHeader>&amp;L&amp;G&amp;CStatistika tržišta osiguranja&amp;RMjesečno izvješće</oddHeader>
    <oddFooter>&amp;C&amp;"+,Regular"&amp;10U izvješće su uključeni podatci zaključno s 28.02.2018.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8.5703125" customWidth="1"/>
    <col min="2" max="2" width="42.42578125" customWidth="1"/>
    <col min="3" max="3" width="10.85546875" customWidth="1"/>
    <col min="5" max="5" width="10.42578125" customWidth="1"/>
    <col min="7" max="7" width="11.140625" customWidth="1"/>
    <col min="8" max="8" width="10.5703125" customWidth="1"/>
    <col min="9" max="9" width="9.7109375" customWidth="1"/>
    <col min="10" max="10" width="14" customWidth="1"/>
    <col min="12" max="12" width="13.42578125" customWidth="1"/>
    <col min="14" max="14" width="14.28515625" customWidth="1"/>
    <col min="15" max="16" width="10" customWidth="1"/>
  </cols>
  <sheetData>
    <row r="1" spans="1:16" x14ac:dyDescent="0.25">
      <c r="I1" s="1"/>
    </row>
    <row r="2" spans="1:16" x14ac:dyDescent="0.25">
      <c r="I2" s="1"/>
    </row>
    <row r="3" spans="1:16" x14ac:dyDescent="0.25">
      <c r="F3" s="10" t="s">
        <v>65</v>
      </c>
      <c r="G3" s="13"/>
      <c r="H3" s="13"/>
      <c r="I3" s="14"/>
      <c r="J3" s="13"/>
      <c r="K3" s="13"/>
      <c r="L3" s="13"/>
      <c r="M3" s="13"/>
    </row>
    <row r="4" spans="1:16" x14ac:dyDescent="0.25">
      <c r="D4" s="8"/>
      <c r="E4" s="19"/>
      <c r="F4" s="8"/>
      <c r="G4" s="8"/>
      <c r="H4" s="8"/>
      <c r="I4" s="8"/>
      <c r="J4" s="8"/>
      <c r="K4" s="8"/>
      <c r="L4" s="8"/>
      <c r="M4" s="8"/>
      <c r="N4" s="8"/>
    </row>
    <row r="5" spans="1:16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6" ht="15.75" thickBot="1" x14ac:dyDescent="0.3"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ht="15.75" customHeight="1" x14ac:dyDescent="0.25">
      <c r="A7" s="142" t="s">
        <v>0</v>
      </c>
      <c r="B7" s="148" t="s">
        <v>33</v>
      </c>
      <c r="C7" s="145" t="s">
        <v>1</v>
      </c>
      <c r="D7" s="145"/>
      <c r="E7" s="145"/>
      <c r="F7" s="145"/>
      <c r="G7" s="145"/>
      <c r="H7" s="145"/>
      <c r="I7" s="145"/>
      <c r="J7" s="145" t="s">
        <v>35</v>
      </c>
      <c r="K7" s="145"/>
      <c r="L7" s="145"/>
      <c r="M7" s="145"/>
      <c r="N7" s="145"/>
      <c r="O7" s="145"/>
      <c r="P7" s="146"/>
    </row>
    <row r="8" spans="1:16" ht="38.25" x14ac:dyDescent="0.25">
      <c r="A8" s="143"/>
      <c r="B8" s="149"/>
      <c r="C8" s="78" t="s">
        <v>1</v>
      </c>
      <c r="D8" s="78" t="s">
        <v>55</v>
      </c>
      <c r="E8" s="78" t="s">
        <v>1</v>
      </c>
      <c r="F8" s="78" t="s">
        <v>55</v>
      </c>
      <c r="G8" s="147" t="s">
        <v>31</v>
      </c>
      <c r="H8" s="147"/>
      <c r="I8" s="78" t="s">
        <v>32</v>
      </c>
      <c r="J8" s="78" t="s">
        <v>35</v>
      </c>
      <c r="K8" s="78" t="s">
        <v>55</v>
      </c>
      <c r="L8" s="78" t="s">
        <v>2</v>
      </c>
      <c r="M8" s="78" t="s">
        <v>55</v>
      </c>
      <c r="N8" s="147" t="s">
        <v>36</v>
      </c>
      <c r="O8" s="147"/>
      <c r="P8" s="16" t="s">
        <v>32</v>
      </c>
    </row>
    <row r="9" spans="1:16" ht="33.75" customHeight="1" thickBot="1" x14ac:dyDescent="0.3">
      <c r="A9" s="144"/>
      <c r="B9" s="150"/>
      <c r="C9" s="17" t="s">
        <v>63</v>
      </c>
      <c r="D9" s="17" t="s">
        <v>60</v>
      </c>
      <c r="E9" s="17" t="s">
        <v>64</v>
      </c>
      <c r="F9" s="17" t="s">
        <v>60</v>
      </c>
      <c r="G9" s="17" t="s">
        <v>56</v>
      </c>
      <c r="H9" s="17" t="s">
        <v>57</v>
      </c>
      <c r="I9" s="17" t="s">
        <v>60</v>
      </c>
      <c r="J9" s="17" t="s">
        <v>63</v>
      </c>
      <c r="K9" s="17" t="s">
        <v>60</v>
      </c>
      <c r="L9" s="17" t="s">
        <v>64</v>
      </c>
      <c r="M9" s="17" t="s">
        <v>60</v>
      </c>
      <c r="N9" s="17" t="s">
        <v>58</v>
      </c>
      <c r="O9" s="17" t="s">
        <v>57</v>
      </c>
      <c r="P9" s="15" t="s">
        <v>60</v>
      </c>
    </row>
    <row r="10" spans="1:16" ht="18" customHeight="1" x14ac:dyDescent="0.25">
      <c r="A10" s="94" t="s">
        <v>3</v>
      </c>
      <c r="B10" s="118" t="s">
        <v>40</v>
      </c>
      <c r="C10" s="2">
        <v>1570</v>
      </c>
      <c r="D10" s="79">
        <f t="shared" ref="D10:D27" si="0">C10/C$34*100</f>
        <v>10.642624728850326</v>
      </c>
      <c r="E10" s="2">
        <v>1555</v>
      </c>
      <c r="F10" s="79">
        <f t="shared" ref="F10:F27" si="1">E10/E$34*100</f>
        <v>10.734502278061576</v>
      </c>
      <c r="G10" s="73">
        <f>E10-C10</f>
        <v>-15</v>
      </c>
      <c r="H10" s="5">
        <f>IFERROR((E10-C10)/C10*100, "-")</f>
        <v>-0.95541401273885351</v>
      </c>
      <c r="I10" s="38">
        <f>F10-D10</f>
        <v>9.1877549211250908E-2</v>
      </c>
      <c r="J10" s="39">
        <v>2060641.7600000007</v>
      </c>
      <c r="K10" s="87">
        <f t="shared" ref="K10:K27" si="2">J10/J$34*100</f>
        <v>7.1527259760522437</v>
      </c>
      <c r="L10" s="39">
        <v>2237369.8886000002</v>
      </c>
      <c r="M10" s="87">
        <f t="shared" ref="M10:M27" si="3">L10/L$34*100</f>
        <v>7.513223542889838</v>
      </c>
      <c r="N10" s="73">
        <f>L10-J10</f>
        <v>176728.12859999947</v>
      </c>
      <c r="O10" s="79">
        <f>IFERROR((L10-J10)/J10*100, "-")</f>
        <v>8.5763635402593899</v>
      </c>
      <c r="P10" s="88">
        <f>M10-K10</f>
        <v>0.36049756683759426</v>
      </c>
    </row>
    <row r="11" spans="1:16" ht="17.25" customHeight="1" x14ac:dyDescent="0.25">
      <c r="A11" s="95" t="s">
        <v>4</v>
      </c>
      <c r="B11" s="118" t="s">
        <v>41</v>
      </c>
      <c r="C11" s="2">
        <v>2015</v>
      </c>
      <c r="D11" s="79">
        <f t="shared" si="0"/>
        <v>13.659164859002168</v>
      </c>
      <c r="E11" s="2">
        <v>2592</v>
      </c>
      <c r="F11" s="79">
        <f t="shared" si="1"/>
        <v>17.893138202402319</v>
      </c>
      <c r="G11" s="73">
        <f t="shared" ref="G11:G26" si="4">E11-C11</f>
        <v>577</v>
      </c>
      <c r="H11" s="5">
        <f t="shared" ref="H11:H32" si="5">IFERROR((E11-C11)/C11*100, "-")</f>
        <v>28.635235732009928</v>
      </c>
      <c r="I11" s="38">
        <f t="shared" ref="I11:I32" si="6">F11-D11</f>
        <v>4.2339733434001516</v>
      </c>
      <c r="J11" s="39">
        <v>415741.43</v>
      </c>
      <c r="K11" s="87">
        <f t="shared" si="2"/>
        <v>1.4430866070005803</v>
      </c>
      <c r="L11" s="39">
        <v>430651.24450000044</v>
      </c>
      <c r="M11" s="87">
        <f t="shared" si="3"/>
        <v>1.4461529519273297</v>
      </c>
      <c r="N11" s="73">
        <f t="shared" ref="N11:N26" si="7">L11-J11</f>
        <v>14909.814500000444</v>
      </c>
      <c r="O11" s="79">
        <f t="shared" ref="O11:O27" si="8">IFERROR((L11-J11)/J11*100, "-")</f>
        <v>3.5863191455324634</v>
      </c>
      <c r="P11" s="88">
        <f>M11-K11</f>
        <v>3.0663449267493981E-3</v>
      </c>
    </row>
    <row r="12" spans="1:16" ht="15.75" customHeight="1" x14ac:dyDescent="0.25">
      <c r="A12" s="95" t="s">
        <v>5</v>
      </c>
      <c r="B12" s="118" t="s">
        <v>42</v>
      </c>
      <c r="C12" s="2">
        <v>2560</v>
      </c>
      <c r="D12" s="79">
        <f t="shared" si="0"/>
        <v>17.35357917570499</v>
      </c>
      <c r="E12" s="2">
        <v>2823</v>
      </c>
      <c r="F12" s="79">
        <f t="shared" si="1"/>
        <v>19.487781306088635</v>
      </c>
      <c r="G12" s="73">
        <f t="shared" si="4"/>
        <v>263</v>
      </c>
      <c r="H12" s="5">
        <f t="shared" si="5"/>
        <v>10.2734375</v>
      </c>
      <c r="I12" s="38">
        <f t="shared" si="6"/>
        <v>2.1342021303836454</v>
      </c>
      <c r="J12" s="39">
        <v>5211044.42</v>
      </c>
      <c r="K12" s="87">
        <f t="shared" si="2"/>
        <v>18.088138127073616</v>
      </c>
      <c r="L12" s="39">
        <v>5135047.3664999986</v>
      </c>
      <c r="M12" s="87">
        <f t="shared" si="3"/>
        <v>17.243799947617767</v>
      </c>
      <c r="N12" s="73">
        <f t="shared" si="7"/>
        <v>-75997.053500001319</v>
      </c>
      <c r="O12" s="79">
        <f t="shared" si="8"/>
        <v>-1.45838429640562</v>
      </c>
      <c r="P12" s="88">
        <f t="shared" ref="P12:P27" si="9">M12-K12</f>
        <v>-0.84433817945584977</v>
      </c>
    </row>
    <row r="13" spans="1:16" ht="15.75" customHeight="1" x14ac:dyDescent="0.25">
      <c r="A13" s="95" t="s">
        <v>6</v>
      </c>
      <c r="B13" s="118" t="s">
        <v>43</v>
      </c>
      <c r="C13" s="2">
        <v>0</v>
      </c>
      <c r="D13" s="79">
        <f t="shared" si="0"/>
        <v>0</v>
      </c>
      <c r="E13" s="2">
        <v>0</v>
      </c>
      <c r="F13" s="79">
        <f t="shared" si="1"/>
        <v>0</v>
      </c>
      <c r="G13" s="73">
        <f t="shared" si="4"/>
        <v>0</v>
      </c>
      <c r="H13" s="5" t="str">
        <f t="shared" si="5"/>
        <v>-</v>
      </c>
      <c r="I13" s="38">
        <f t="shared" si="6"/>
        <v>0</v>
      </c>
      <c r="J13" s="39">
        <v>0</v>
      </c>
      <c r="K13" s="87">
        <f t="shared" si="2"/>
        <v>0</v>
      </c>
      <c r="L13" s="39">
        <v>0</v>
      </c>
      <c r="M13" s="87">
        <f t="shared" si="3"/>
        <v>0</v>
      </c>
      <c r="N13" s="73">
        <f t="shared" si="7"/>
        <v>0</v>
      </c>
      <c r="O13" s="79" t="str">
        <f t="shared" si="8"/>
        <v>-</v>
      </c>
      <c r="P13" s="88">
        <f t="shared" si="9"/>
        <v>0</v>
      </c>
    </row>
    <row r="14" spans="1:16" ht="15.75" customHeight="1" x14ac:dyDescent="0.25">
      <c r="A14" s="95" t="s">
        <v>7</v>
      </c>
      <c r="B14" s="118" t="s">
        <v>45</v>
      </c>
      <c r="C14" s="2">
        <v>0</v>
      </c>
      <c r="D14" s="79">
        <f t="shared" si="0"/>
        <v>0</v>
      </c>
      <c r="E14" s="2">
        <v>0</v>
      </c>
      <c r="F14" s="79">
        <f t="shared" si="1"/>
        <v>0</v>
      </c>
      <c r="G14" s="73">
        <f t="shared" si="4"/>
        <v>0</v>
      </c>
      <c r="H14" s="5" t="str">
        <f t="shared" si="5"/>
        <v>-</v>
      </c>
      <c r="I14" s="38">
        <f t="shared" si="6"/>
        <v>0</v>
      </c>
      <c r="J14" s="39">
        <v>0</v>
      </c>
      <c r="K14" s="87">
        <f t="shared" si="2"/>
        <v>0</v>
      </c>
      <c r="L14" s="39">
        <v>0</v>
      </c>
      <c r="M14" s="87">
        <f t="shared" si="3"/>
        <v>0</v>
      </c>
      <c r="N14" s="73">
        <f t="shared" si="7"/>
        <v>0</v>
      </c>
      <c r="O14" s="79" t="str">
        <f t="shared" si="8"/>
        <v>-</v>
      </c>
      <c r="P14" s="88">
        <f t="shared" si="9"/>
        <v>0</v>
      </c>
    </row>
    <row r="15" spans="1:16" ht="15.75" customHeight="1" x14ac:dyDescent="0.25">
      <c r="A15" s="95" t="s">
        <v>8</v>
      </c>
      <c r="B15" s="118" t="s">
        <v>46</v>
      </c>
      <c r="C15" s="2">
        <v>0</v>
      </c>
      <c r="D15" s="79">
        <f t="shared" si="0"/>
        <v>0</v>
      </c>
      <c r="E15" s="2">
        <v>0</v>
      </c>
      <c r="F15" s="79">
        <f t="shared" si="1"/>
        <v>0</v>
      </c>
      <c r="G15" s="73">
        <f t="shared" si="4"/>
        <v>0</v>
      </c>
      <c r="H15" s="5" t="str">
        <f t="shared" si="5"/>
        <v>-</v>
      </c>
      <c r="I15" s="38">
        <f t="shared" si="6"/>
        <v>0</v>
      </c>
      <c r="J15" s="39">
        <v>0</v>
      </c>
      <c r="K15" s="87">
        <f t="shared" si="2"/>
        <v>0</v>
      </c>
      <c r="L15" s="39">
        <v>4226.6000999999997</v>
      </c>
      <c r="M15" s="87">
        <f t="shared" si="3"/>
        <v>1.4193179026634256E-2</v>
      </c>
      <c r="N15" s="73">
        <f t="shared" si="7"/>
        <v>4226.6000999999997</v>
      </c>
      <c r="O15" s="79" t="str">
        <f t="shared" si="8"/>
        <v>-</v>
      </c>
      <c r="P15" s="88">
        <f t="shared" si="9"/>
        <v>1.4193179026634256E-2</v>
      </c>
    </row>
    <row r="16" spans="1:16" ht="19.5" customHeight="1" x14ac:dyDescent="0.25">
      <c r="A16" s="95" t="s">
        <v>9</v>
      </c>
      <c r="B16" s="118" t="s">
        <v>74</v>
      </c>
      <c r="C16" s="2">
        <v>9</v>
      </c>
      <c r="D16" s="79">
        <f t="shared" si="0"/>
        <v>6.1008676789587851E-2</v>
      </c>
      <c r="E16" s="2">
        <v>11</v>
      </c>
      <c r="F16" s="79">
        <f t="shared" si="1"/>
        <v>7.5935385889824666E-2</v>
      </c>
      <c r="G16" s="73">
        <f t="shared" si="4"/>
        <v>2</v>
      </c>
      <c r="H16" s="5">
        <f t="shared" si="5"/>
        <v>22.222222222222221</v>
      </c>
      <c r="I16" s="38">
        <f t="shared" si="6"/>
        <v>1.4926709100236815E-2</v>
      </c>
      <c r="J16" s="39">
        <v>15477.52</v>
      </c>
      <c r="K16" s="87">
        <f t="shared" si="2"/>
        <v>5.3724262750488028E-2</v>
      </c>
      <c r="L16" s="39">
        <v>12214.380000000001</v>
      </c>
      <c r="M16" s="87">
        <f t="shared" si="3"/>
        <v>4.1016627534585293E-2</v>
      </c>
      <c r="N16" s="73">
        <f t="shared" si="7"/>
        <v>-3263.1399999999994</v>
      </c>
      <c r="O16" s="79">
        <f t="shared" si="8"/>
        <v>-21.08309341548258</v>
      </c>
      <c r="P16" s="88">
        <f t="shared" si="9"/>
        <v>-1.2707635215902735E-2</v>
      </c>
    </row>
    <row r="17" spans="1:16" x14ac:dyDescent="0.25">
      <c r="A17" s="95" t="s">
        <v>10</v>
      </c>
      <c r="B17" s="118" t="s">
        <v>47</v>
      </c>
      <c r="C17" s="2">
        <v>154</v>
      </c>
      <c r="D17" s="79">
        <f t="shared" si="0"/>
        <v>1.0439262472885034</v>
      </c>
      <c r="E17" s="2">
        <v>278</v>
      </c>
      <c r="F17" s="79">
        <f t="shared" si="1"/>
        <v>1.9190942979428411</v>
      </c>
      <c r="G17" s="73">
        <f t="shared" si="4"/>
        <v>124</v>
      </c>
      <c r="H17" s="5">
        <f t="shared" si="5"/>
        <v>80.519480519480524</v>
      </c>
      <c r="I17" s="38">
        <f t="shared" si="6"/>
        <v>0.87516805065433778</v>
      </c>
      <c r="J17" s="39">
        <v>650868.14</v>
      </c>
      <c r="K17" s="87">
        <f t="shared" si="2"/>
        <v>2.2592386228078807</v>
      </c>
      <c r="L17" s="39">
        <v>1000613.5999</v>
      </c>
      <c r="M17" s="87">
        <f t="shared" si="3"/>
        <v>3.3601210485623376</v>
      </c>
      <c r="N17" s="73">
        <f t="shared" si="7"/>
        <v>349745.45990000002</v>
      </c>
      <c r="O17" s="79">
        <f t="shared" si="8"/>
        <v>53.73522506417352</v>
      </c>
      <c r="P17" s="88">
        <f t="shared" si="9"/>
        <v>1.1008824257544569</v>
      </c>
    </row>
    <row r="18" spans="1:16" ht="18" customHeight="1" x14ac:dyDescent="0.25">
      <c r="A18" s="95" t="s">
        <v>11</v>
      </c>
      <c r="B18" s="118" t="s">
        <v>48</v>
      </c>
      <c r="C18" s="2">
        <v>304</v>
      </c>
      <c r="D18" s="79">
        <f t="shared" si="0"/>
        <v>2.0607375271149677</v>
      </c>
      <c r="E18" s="2">
        <v>345</v>
      </c>
      <c r="F18" s="79">
        <f t="shared" si="1"/>
        <v>2.3816098301808641</v>
      </c>
      <c r="G18" s="73">
        <f t="shared" si="4"/>
        <v>41</v>
      </c>
      <c r="H18" s="5">
        <f t="shared" si="5"/>
        <v>13.486842105263158</v>
      </c>
      <c r="I18" s="38">
        <f t="shared" si="6"/>
        <v>0.32087230306589642</v>
      </c>
      <c r="J18" s="39">
        <v>552856.47</v>
      </c>
      <c r="K18" s="87">
        <f t="shared" si="2"/>
        <v>1.9190287757720421</v>
      </c>
      <c r="L18" s="39">
        <v>606631.67980000004</v>
      </c>
      <c r="M18" s="87">
        <f t="shared" si="3"/>
        <v>2.037105908039246</v>
      </c>
      <c r="N18" s="73">
        <f t="shared" si="7"/>
        <v>53775.20980000007</v>
      </c>
      <c r="O18" s="79">
        <f t="shared" si="8"/>
        <v>9.7267939724030121</v>
      </c>
      <c r="P18" s="88">
        <f t="shared" si="9"/>
        <v>0.11807713226720384</v>
      </c>
    </row>
    <row r="19" spans="1:16" ht="29.25" customHeight="1" x14ac:dyDescent="0.25">
      <c r="A19" s="95" t="s">
        <v>12</v>
      </c>
      <c r="B19" s="118" t="s">
        <v>50</v>
      </c>
      <c r="C19" s="2">
        <v>5147</v>
      </c>
      <c r="D19" s="79">
        <f t="shared" si="0"/>
        <v>34.890184381778745</v>
      </c>
      <c r="E19" s="2">
        <v>5225</v>
      </c>
      <c r="F19" s="79">
        <f t="shared" si="1"/>
        <v>36.069308297666716</v>
      </c>
      <c r="G19" s="73">
        <f t="shared" si="4"/>
        <v>78</v>
      </c>
      <c r="H19" s="5">
        <f t="shared" si="5"/>
        <v>1.5154458908101807</v>
      </c>
      <c r="I19" s="38">
        <f t="shared" si="6"/>
        <v>1.1791239158879705</v>
      </c>
      <c r="J19" s="39">
        <v>12078327.25</v>
      </c>
      <c r="K19" s="87">
        <f t="shared" si="2"/>
        <v>41.925271410754398</v>
      </c>
      <c r="L19" s="39">
        <v>12553600.003699999</v>
      </c>
      <c r="M19" s="87">
        <f t="shared" si="3"/>
        <v>42.155748844389265</v>
      </c>
      <c r="N19" s="73">
        <f t="shared" si="7"/>
        <v>475272.7536999993</v>
      </c>
      <c r="O19" s="79">
        <f t="shared" si="8"/>
        <v>3.9349219793659698</v>
      </c>
      <c r="P19" s="88">
        <f t="shared" si="9"/>
        <v>0.23047743363486717</v>
      </c>
    </row>
    <row r="20" spans="1:16" ht="30" customHeight="1" x14ac:dyDescent="0.25">
      <c r="A20" s="95" t="s">
        <v>13</v>
      </c>
      <c r="B20" s="118" t="s">
        <v>51</v>
      </c>
      <c r="C20" s="2">
        <v>0</v>
      </c>
      <c r="D20" s="79">
        <f t="shared" si="0"/>
        <v>0</v>
      </c>
      <c r="E20" s="2">
        <v>0</v>
      </c>
      <c r="F20" s="79">
        <f t="shared" si="1"/>
        <v>0</v>
      </c>
      <c r="G20" s="73">
        <f t="shared" si="4"/>
        <v>0</v>
      </c>
      <c r="H20" s="5" t="str">
        <f t="shared" si="5"/>
        <v>-</v>
      </c>
      <c r="I20" s="38">
        <f t="shared" si="6"/>
        <v>0</v>
      </c>
      <c r="J20" s="39">
        <v>0</v>
      </c>
      <c r="K20" s="87">
        <f t="shared" si="2"/>
        <v>0</v>
      </c>
      <c r="L20" s="39">
        <v>0</v>
      </c>
      <c r="M20" s="87">
        <f t="shared" si="3"/>
        <v>0</v>
      </c>
      <c r="N20" s="73">
        <f t="shared" si="7"/>
        <v>0</v>
      </c>
      <c r="O20" s="79" t="str">
        <f t="shared" si="8"/>
        <v>-</v>
      </c>
      <c r="P20" s="88">
        <f t="shared" si="9"/>
        <v>0</v>
      </c>
    </row>
    <row r="21" spans="1:16" x14ac:dyDescent="0.25">
      <c r="A21" s="95" t="s">
        <v>14</v>
      </c>
      <c r="B21" s="118" t="s">
        <v>52</v>
      </c>
      <c r="C21" s="2">
        <v>0</v>
      </c>
      <c r="D21" s="79">
        <f t="shared" si="0"/>
        <v>0</v>
      </c>
      <c r="E21" s="2">
        <v>0</v>
      </c>
      <c r="F21" s="79">
        <f t="shared" si="1"/>
        <v>0</v>
      </c>
      <c r="G21" s="73">
        <f t="shared" si="4"/>
        <v>0</v>
      </c>
      <c r="H21" s="5" t="str">
        <f t="shared" si="5"/>
        <v>-</v>
      </c>
      <c r="I21" s="38">
        <f t="shared" si="6"/>
        <v>0</v>
      </c>
      <c r="J21" s="39">
        <v>0</v>
      </c>
      <c r="K21" s="87">
        <f t="shared" si="2"/>
        <v>0</v>
      </c>
      <c r="L21" s="39">
        <v>0</v>
      </c>
      <c r="M21" s="87">
        <f t="shared" si="3"/>
        <v>0</v>
      </c>
      <c r="N21" s="73">
        <f t="shared" si="7"/>
        <v>0</v>
      </c>
      <c r="O21" s="79" t="str">
        <f t="shared" si="8"/>
        <v>-</v>
      </c>
      <c r="P21" s="88">
        <f t="shared" si="9"/>
        <v>0</v>
      </c>
    </row>
    <row r="22" spans="1:16" ht="18" customHeight="1" x14ac:dyDescent="0.25">
      <c r="A22" s="95" t="s">
        <v>15</v>
      </c>
      <c r="B22" s="118" t="s">
        <v>53</v>
      </c>
      <c r="C22" s="2">
        <v>57</v>
      </c>
      <c r="D22" s="79">
        <f t="shared" si="0"/>
        <v>0.38638828633405636</v>
      </c>
      <c r="E22" s="2">
        <v>48</v>
      </c>
      <c r="F22" s="79">
        <f t="shared" si="1"/>
        <v>0.33135441115559855</v>
      </c>
      <c r="G22" s="73">
        <f t="shared" si="4"/>
        <v>-9</v>
      </c>
      <c r="H22" s="5">
        <f t="shared" si="5"/>
        <v>-15.789473684210526</v>
      </c>
      <c r="I22" s="38">
        <f t="shared" si="6"/>
        <v>-5.5033875178457814E-2</v>
      </c>
      <c r="J22" s="39">
        <v>80218.469999999987</v>
      </c>
      <c r="K22" s="87">
        <f t="shared" si="2"/>
        <v>0.2784475910689917</v>
      </c>
      <c r="L22" s="39">
        <v>155181.78939999998</v>
      </c>
      <c r="M22" s="87">
        <f t="shared" si="3"/>
        <v>0.5211098439683598</v>
      </c>
      <c r="N22" s="73">
        <f t="shared" si="7"/>
        <v>74963.319399999993</v>
      </c>
      <c r="O22" s="79">
        <f t="shared" si="8"/>
        <v>93.448951843634021</v>
      </c>
      <c r="P22" s="88">
        <f t="shared" si="9"/>
        <v>0.2426622528993681</v>
      </c>
    </row>
    <row r="23" spans="1:16" ht="17.25" customHeight="1" x14ac:dyDescent="0.25">
      <c r="A23" s="95" t="s">
        <v>16</v>
      </c>
      <c r="B23" s="118" t="s">
        <v>49</v>
      </c>
      <c r="C23" s="2">
        <v>35</v>
      </c>
      <c r="D23" s="79">
        <f t="shared" si="0"/>
        <v>0.23725596529284165</v>
      </c>
      <c r="E23" s="2">
        <v>76</v>
      </c>
      <c r="F23" s="79">
        <f t="shared" si="1"/>
        <v>0.52464448432969768</v>
      </c>
      <c r="G23" s="73">
        <f t="shared" si="4"/>
        <v>41</v>
      </c>
      <c r="H23" s="5">
        <f t="shared" si="5"/>
        <v>117.14285714285715</v>
      </c>
      <c r="I23" s="38">
        <f t="shared" si="6"/>
        <v>0.28738851903685603</v>
      </c>
      <c r="J23" s="39">
        <v>113160.26000000001</v>
      </c>
      <c r="K23" s="87">
        <f t="shared" si="2"/>
        <v>0.39279235569739468</v>
      </c>
      <c r="L23" s="39">
        <v>102237.29999999999</v>
      </c>
      <c r="M23" s="87">
        <f t="shared" si="3"/>
        <v>0.34331904314763872</v>
      </c>
      <c r="N23" s="73">
        <f t="shared" si="7"/>
        <v>-10922.960000000021</v>
      </c>
      <c r="O23" s="79">
        <f t="shared" si="8"/>
        <v>-9.6526466093308905</v>
      </c>
      <c r="P23" s="88">
        <f t="shared" si="9"/>
        <v>-4.9473312549755954E-2</v>
      </c>
    </row>
    <row r="24" spans="1:16" ht="18" customHeight="1" x14ac:dyDescent="0.25">
      <c r="A24" s="95" t="s">
        <v>17</v>
      </c>
      <c r="B24" s="118" t="s">
        <v>75</v>
      </c>
      <c r="C24" s="2">
        <v>6</v>
      </c>
      <c r="D24" s="79">
        <f t="shared" si="0"/>
        <v>4.0672451193058567E-2</v>
      </c>
      <c r="E24" s="2">
        <v>6</v>
      </c>
      <c r="F24" s="79">
        <f t="shared" si="1"/>
        <v>4.1419301394449819E-2</v>
      </c>
      <c r="G24" s="73">
        <f t="shared" si="4"/>
        <v>0</v>
      </c>
      <c r="H24" s="5">
        <f t="shared" si="5"/>
        <v>0</v>
      </c>
      <c r="I24" s="38">
        <f t="shared" si="6"/>
        <v>7.4685020139125119E-4</v>
      </c>
      <c r="J24" s="39">
        <v>7236.24</v>
      </c>
      <c r="K24" s="87">
        <f t="shared" si="2"/>
        <v>2.5117826311036359E-2</v>
      </c>
      <c r="L24" s="39">
        <v>41376.728900000002</v>
      </c>
      <c r="M24" s="87">
        <f t="shared" si="3"/>
        <v>0.13894556071538716</v>
      </c>
      <c r="N24" s="73">
        <f t="shared" si="7"/>
        <v>34140.488900000004</v>
      </c>
      <c r="O24" s="79">
        <f t="shared" si="8"/>
        <v>471.79873663670645</v>
      </c>
      <c r="P24" s="88">
        <f t="shared" si="9"/>
        <v>0.1138277344043508</v>
      </c>
    </row>
    <row r="25" spans="1:16" ht="18" customHeight="1" x14ac:dyDescent="0.25">
      <c r="A25" s="95" t="s">
        <v>18</v>
      </c>
      <c r="B25" s="118" t="s">
        <v>76</v>
      </c>
      <c r="C25" s="2">
        <v>17</v>
      </c>
      <c r="D25" s="79">
        <f t="shared" si="0"/>
        <v>0.11523861171366594</v>
      </c>
      <c r="E25" s="2">
        <v>32</v>
      </c>
      <c r="F25" s="79">
        <f t="shared" si="1"/>
        <v>0.22090294077039899</v>
      </c>
      <c r="G25" s="73">
        <f t="shared" si="4"/>
        <v>15</v>
      </c>
      <c r="H25" s="5">
        <f t="shared" si="5"/>
        <v>88.235294117647058</v>
      </c>
      <c r="I25" s="38">
        <f t="shared" si="6"/>
        <v>0.10566432905673305</v>
      </c>
      <c r="J25" s="39">
        <v>9463.42</v>
      </c>
      <c r="K25" s="87">
        <f t="shared" si="2"/>
        <v>3.2848625787479095E-2</v>
      </c>
      <c r="L25" s="39">
        <v>24761.18</v>
      </c>
      <c r="M25" s="87">
        <f t="shared" si="3"/>
        <v>8.3149541554857667E-2</v>
      </c>
      <c r="N25" s="73">
        <f t="shared" si="7"/>
        <v>15297.76</v>
      </c>
      <c r="O25" s="79">
        <f t="shared" si="8"/>
        <v>161.65149597080125</v>
      </c>
      <c r="P25" s="88">
        <f t="shared" si="9"/>
        <v>5.0300915767378572E-2</v>
      </c>
    </row>
    <row r="26" spans="1:16" x14ac:dyDescent="0.25">
      <c r="A26" s="95" t="s">
        <v>19</v>
      </c>
      <c r="B26" s="118" t="s">
        <v>54</v>
      </c>
      <c r="C26" s="2">
        <v>0</v>
      </c>
      <c r="D26" s="79">
        <f t="shared" si="0"/>
        <v>0</v>
      </c>
      <c r="E26" s="2">
        <v>0</v>
      </c>
      <c r="F26" s="79">
        <f t="shared" si="1"/>
        <v>0</v>
      </c>
      <c r="G26" s="73">
        <f t="shared" si="4"/>
        <v>0</v>
      </c>
      <c r="H26" s="5" t="str">
        <f t="shared" si="5"/>
        <v>-</v>
      </c>
      <c r="I26" s="38">
        <f t="shared" si="6"/>
        <v>0</v>
      </c>
      <c r="J26" s="39">
        <v>0</v>
      </c>
      <c r="K26" s="87">
        <f t="shared" si="2"/>
        <v>0</v>
      </c>
      <c r="L26" s="39">
        <v>0</v>
      </c>
      <c r="M26" s="87">
        <f t="shared" si="3"/>
        <v>0</v>
      </c>
      <c r="N26" s="73">
        <f t="shared" si="7"/>
        <v>0</v>
      </c>
      <c r="O26" s="79" t="str">
        <f t="shared" si="8"/>
        <v>-</v>
      </c>
      <c r="P26" s="88">
        <f t="shared" si="9"/>
        <v>0</v>
      </c>
    </row>
    <row r="27" spans="1:16" x14ac:dyDescent="0.25">
      <c r="A27" s="95" t="s">
        <v>20</v>
      </c>
      <c r="B27" s="118" t="s">
        <v>44</v>
      </c>
      <c r="C27" s="2">
        <v>1</v>
      </c>
      <c r="D27" s="79">
        <f t="shared" si="0"/>
        <v>6.7787418655097615E-3</v>
      </c>
      <c r="E27" s="2">
        <v>14</v>
      </c>
      <c r="F27" s="79">
        <f t="shared" si="1"/>
        <v>9.6645036587049565E-2</v>
      </c>
      <c r="G27" s="73">
        <f>E27-C27</f>
        <v>13</v>
      </c>
      <c r="H27" s="5">
        <f t="shared" si="5"/>
        <v>1300</v>
      </c>
      <c r="I27" s="38">
        <f t="shared" si="6"/>
        <v>8.9866294721539799E-2</v>
      </c>
      <c r="J27" s="39">
        <v>1773.4</v>
      </c>
      <c r="K27" s="87">
        <f t="shared" si="2"/>
        <v>6.1556765917094901E-3</v>
      </c>
      <c r="L27" s="39">
        <v>13369.370000000003</v>
      </c>
      <c r="M27" s="87">
        <f t="shared" si="3"/>
        <v>4.4895153881085947E-2</v>
      </c>
      <c r="N27" s="73">
        <f>L27-J27</f>
        <v>11595.970000000003</v>
      </c>
      <c r="O27" s="79">
        <f t="shared" si="8"/>
        <v>653.88350062027757</v>
      </c>
      <c r="P27" s="88">
        <f t="shared" si="9"/>
        <v>3.8739477289376455E-2</v>
      </c>
    </row>
    <row r="28" spans="1:16" ht="18" customHeight="1" x14ac:dyDescent="0.25">
      <c r="A28" s="96" t="s">
        <v>34</v>
      </c>
      <c r="B28" s="116" t="s">
        <v>24</v>
      </c>
      <c r="C28" s="11">
        <f>SUM(C10:C27)</f>
        <v>11875</v>
      </c>
      <c r="D28" s="12">
        <f>SUM(D10:D27)</f>
        <v>80.497559652928416</v>
      </c>
      <c r="E28" s="11">
        <f>SUM(E10:E27)</f>
        <v>13005</v>
      </c>
      <c r="F28" s="12">
        <f>SUM(F10:F27)</f>
        <v>89.776335772469977</v>
      </c>
      <c r="G28" s="12">
        <f>E28-C28</f>
        <v>1130</v>
      </c>
      <c r="H28" s="12">
        <f>(E28-C28)/C28*100</f>
        <v>9.5157894736842117</v>
      </c>
      <c r="I28" s="72">
        <f>F28-D28</f>
        <v>9.2787761195415612</v>
      </c>
      <c r="J28" s="11">
        <f>SUM(J10:J27)</f>
        <v>21196808.780000001</v>
      </c>
      <c r="K28" s="89">
        <f>SUM(K10:K27)</f>
        <v>73.576575857667848</v>
      </c>
      <c r="L28" s="11">
        <f>SUM(L10:L27)</f>
        <v>22317281.1314</v>
      </c>
      <c r="M28" s="89">
        <f>SUM(M10:M27)</f>
        <v>74.942781193254334</v>
      </c>
      <c r="N28" s="89">
        <f>L28-J28</f>
        <v>1120472.3513999991</v>
      </c>
      <c r="O28" s="89">
        <f>(L28-J28)/J28*100</f>
        <v>5.286042644575855</v>
      </c>
      <c r="P28" s="90">
        <f>M28-K28</f>
        <v>1.3662053355864856</v>
      </c>
    </row>
    <row r="29" spans="1:16" ht="19.5" customHeight="1" x14ac:dyDescent="0.25">
      <c r="A29" s="97" t="s">
        <v>29</v>
      </c>
      <c r="B29" s="114" t="s">
        <v>25</v>
      </c>
      <c r="C29" s="2">
        <v>1198</v>
      </c>
      <c r="D29" s="79">
        <f>C29/C$34*100</f>
        <v>8.1209327548806947</v>
      </c>
      <c r="E29" s="2">
        <v>1186</v>
      </c>
      <c r="F29" s="79">
        <f>E29/E$34*100</f>
        <v>8.1872152423029121</v>
      </c>
      <c r="G29" s="73">
        <f>E29-C29</f>
        <v>-12</v>
      </c>
      <c r="H29" s="5">
        <f t="shared" si="5"/>
        <v>-1.001669449081803</v>
      </c>
      <c r="I29" s="38">
        <f t="shared" si="6"/>
        <v>6.6282487422217429E-2</v>
      </c>
      <c r="J29" s="39">
        <v>7372403.6099999994</v>
      </c>
      <c r="K29" s="87">
        <f>J29/J$34*100</f>
        <v>25.590465956192361</v>
      </c>
      <c r="L29" s="39">
        <v>7156957.4599999981</v>
      </c>
      <c r="M29" s="87">
        <f>L29/L$34*100</f>
        <v>24.03349645399042</v>
      </c>
      <c r="N29" s="73">
        <f>L29-J29</f>
        <v>-215446.1500000013</v>
      </c>
      <c r="O29" s="79">
        <f t="shared" ref="O29:O32" si="10">IFERROR((L29-J29)/J29*100, "-")</f>
        <v>-2.9223325444061157</v>
      </c>
      <c r="P29" s="75">
        <f>M29-K29</f>
        <v>-1.556969502201941</v>
      </c>
    </row>
    <row r="30" spans="1:16" x14ac:dyDescent="0.25">
      <c r="A30" s="97" t="s">
        <v>26</v>
      </c>
      <c r="B30" s="115" t="s">
        <v>27</v>
      </c>
      <c r="C30" s="2">
        <v>233</v>
      </c>
      <c r="D30" s="79">
        <f>C30/C$34*100</f>
        <v>1.5794468546637745</v>
      </c>
      <c r="E30" s="2">
        <v>22</v>
      </c>
      <c r="F30" s="79">
        <f>E30/E$34*100</f>
        <v>0.15187077177964933</v>
      </c>
      <c r="G30" s="73">
        <f t="shared" ref="G30:G32" si="11">E30-C30</f>
        <v>-211</v>
      </c>
      <c r="H30" s="5">
        <f t="shared" si="5"/>
        <v>-90.557939914163086</v>
      </c>
      <c r="I30" s="38">
        <f t="shared" si="6"/>
        <v>-1.4275760828841253</v>
      </c>
      <c r="J30" s="39">
        <v>26326.010000000002</v>
      </c>
      <c r="K30" s="87">
        <f>J30/J$34*100</f>
        <v>9.1380626767852691E-2</v>
      </c>
      <c r="L30" s="39">
        <v>48637.689999999995</v>
      </c>
      <c r="M30" s="87">
        <f>L30/L$34*100</f>
        <v>0.16332830768918463</v>
      </c>
      <c r="N30" s="73">
        <f t="shared" ref="N30:N32" si="12">L30-J30</f>
        <v>22311.679999999993</v>
      </c>
      <c r="O30" s="79">
        <f t="shared" si="10"/>
        <v>84.751468224770832</v>
      </c>
      <c r="P30" s="75">
        <f t="shared" ref="P30:P32" si="13">M30-K30</f>
        <v>7.1947680921331941E-2</v>
      </c>
    </row>
    <row r="31" spans="1:16" ht="28.5" customHeight="1" x14ac:dyDescent="0.25">
      <c r="A31" s="97" t="s">
        <v>28</v>
      </c>
      <c r="B31" s="119" t="s">
        <v>30</v>
      </c>
      <c r="C31" s="2">
        <v>0</v>
      </c>
      <c r="D31" s="79">
        <f>C31/C$34*100</f>
        <v>0</v>
      </c>
      <c r="E31" s="2">
        <v>273</v>
      </c>
      <c r="F31" s="79">
        <f>E31/E$34*100</f>
        <v>1.8845782134474667</v>
      </c>
      <c r="G31" s="73">
        <f t="shared" si="11"/>
        <v>273</v>
      </c>
      <c r="H31" s="5" t="str">
        <f t="shared" si="5"/>
        <v>-</v>
      </c>
      <c r="I31" s="38">
        <f t="shared" si="6"/>
        <v>1.8845782134474667</v>
      </c>
      <c r="J31" s="39">
        <v>213642.41999999998</v>
      </c>
      <c r="K31" s="87">
        <f>J31/J$34*100</f>
        <v>0.74157755937192238</v>
      </c>
      <c r="L31" s="39">
        <v>256217.55</v>
      </c>
      <c r="M31" s="87">
        <f>L31/L$34*100</f>
        <v>0.86039404506605999</v>
      </c>
      <c r="N31" s="73">
        <f t="shared" si="12"/>
        <v>42575.130000000005</v>
      </c>
      <c r="O31" s="79">
        <f t="shared" si="10"/>
        <v>19.928219311501906</v>
      </c>
      <c r="P31" s="75">
        <f t="shared" si="13"/>
        <v>0.11881648569413761</v>
      </c>
    </row>
    <row r="32" spans="1:16" x14ac:dyDescent="0.25">
      <c r="A32" s="95" t="s">
        <v>23</v>
      </c>
      <c r="B32" s="119" t="s">
        <v>39</v>
      </c>
      <c r="C32" s="2">
        <v>1446</v>
      </c>
      <c r="D32" s="79">
        <f>C32/C$34*100</f>
        <v>9.802060737527114</v>
      </c>
      <c r="E32" s="2">
        <v>0</v>
      </c>
      <c r="F32" s="79">
        <f>E32/E$34*100</f>
        <v>0</v>
      </c>
      <c r="G32" s="73">
        <f t="shared" si="11"/>
        <v>-1446</v>
      </c>
      <c r="H32" s="5">
        <f t="shared" si="5"/>
        <v>-100</v>
      </c>
      <c r="I32" s="38">
        <f t="shared" si="6"/>
        <v>-9.802060737527114</v>
      </c>
      <c r="J32" s="39">
        <v>0</v>
      </c>
      <c r="K32" s="87">
        <f>J32/J$34*100</f>
        <v>0</v>
      </c>
      <c r="L32" s="39">
        <v>0</v>
      </c>
      <c r="M32" s="87">
        <f>L32/L$34*100</f>
        <v>0</v>
      </c>
      <c r="N32" s="73">
        <f t="shared" si="12"/>
        <v>0</v>
      </c>
      <c r="O32" s="79" t="str">
        <f t="shared" si="10"/>
        <v>-</v>
      </c>
      <c r="P32" s="75">
        <f t="shared" si="13"/>
        <v>0</v>
      </c>
    </row>
    <row r="33" spans="1:16" x14ac:dyDescent="0.25">
      <c r="A33" s="96" t="s">
        <v>21</v>
      </c>
      <c r="B33" s="117" t="s">
        <v>22</v>
      </c>
      <c r="C33" s="6">
        <f>SUM(C29:C32)</f>
        <v>2877</v>
      </c>
      <c r="D33" s="81">
        <f>SUM(D29:D32)</f>
        <v>19.502440347071584</v>
      </c>
      <c r="E33" s="6">
        <f>SUM(E29:E32)</f>
        <v>1481</v>
      </c>
      <c r="F33" s="81">
        <f>SUM(F29:F32)</f>
        <v>10.223664227530028</v>
      </c>
      <c r="G33" s="46">
        <f>E33-C33</f>
        <v>-1396</v>
      </c>
      <c r="H33" s="46">
        <f>(E33-C33)/C33*100</f>
        <v>-48.522766770941956</v>
      </c>
      <c r="I33" s="41">
        <f>F33-D33</f>
        <v>-9.2787761195415559</v>
      </c>
      <c r="J33" s="6">
        <f>SUM(J29:J32)</f>
        <v>7612372.0399999991</v>
      </c>
      <c r="K33" s="89">
        <f>SUM(K29:K32)</f>
        <v>26.423424142332134</v>
      </c>
      <c r="L33" s="6">
        <f>SUM(L29:L32)</f>
        <v>7461812.6999999983</v>
      </c>
      <c r="M33" s="81">
        <f>SUM(M29:M32)</f>
        <v>25.057218806745663</v>
      </c>
      <c r="N33" s="81">
        <f>L33-J33</f>
        <v>-150559.34000000078</v>
      </c>
      <c r="O33" s="81">
        <f>(L33-J33)/J33*100</f>
        <v>-1.9778242472762906</v>
      </c>
      <c r="P33" s="76">
        <f>M33-K33</f>
        <v>-1.3662053355864714</v>
      </c>
    </row>
    <row r="34" spans="1:16" ht="15" customHeight="1" x14ac:dyDescent="0.25">
      <c r="A34" s="20" t="s">
        <v>37</v>
      </c>
      <c r="B34" s="120" t="s">
        <v>38</v>
      </c>
      <c r="C34" s="83">
        <f>C28+C33</f>
        <v>14752</v>
      </c>
      <c r="D34" s="84">
        <f>D28+D33</f>
        <v>100</v>
      </c>
      <c r="E34" s="83">
        <f>E28+E33</f>
        <v>14486</v>
      </c>
      <c r="F34" s="84">
        <f>F28+F33</f>
        <v>100</v>
      </c>
      <c r="G34" s="85">
        <f>E34-C34</f>
        <v>-266</v>
      </c>
      <c r="H34" s="85">
        <f>(E34-C34)/C34*100</f>
        <v>-1.8031453362255965</v>
      </c>
      <c r="I34" s="85">
        <f>F34-D34</f>
        <v>0</v>
      </c>
      <c r="J34" s="83">
        <f>J28+J33</f>
        <v>28809180.82</v>
      </c>
      <c r="K34" s="84">
        <f>(K28+K33)</f>
        <v>99.999999999999986</v>
      </c>
      <c r="L34" s="83">
        <f>L28+L33</f>
        <v>29779093.8314</v>
      </c>
      <c r="M34" s="84">
        <f>(M28+M33)</f>
        <v>100</v>
      </c>
      <c r="N34" s="86">
        <f>L34-J34</f>
        <v>969913.01139999926</v>
      </c>
      <c r="O34" s="85">
        <f>(L34-J34)/J34*100</f>
        <v>3.3666802866073278</v>
      </c>
      <c r="P34" s="105">
        <f>M34-K34</f>
        <v>0</v>
      </c>
    </row>
    <row r="35" spans="1:16" x14ac:dyDescent="0.25">
      <c r="O35" s="91"/>
      <c r="P35" s="91"/>
    </row>
    <row r="37" spans="1:16" x14ac:dyDescent="0.25">
      <c r="B37" s="92" t="s">
        <v>70</v>
      </c>
    </row>
  </sheetData>
  <mergeCells count="6">
    <mergeCell ref="A7:A9"/>
    <mergeCell ref="C7:I7"/>
    <mergeCell ref="J7:P7"/>
    <mergeCell ref="G8:H8"/>
    <mergeCell ref="N8:O8"/>
    <mergeCell ref="B7:B9"/>
  </mergeCells>
  <pageMargins left="0.39370078740157483" right="0.39370078740157483" top="0.74803149606299213" bottom="0.74803149606299213" header="0.31496062992125984" footer="0.31496062992125984"/>
  <pageSetup paperSize="9" scale="65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28.02.2018.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9" customWidth="1"/>
    <col min="2" max="2" width="33.7109375" customWidth="1"/>
    <col min="3" max="3" width="10.7109375" customWidth="1"/>
    <col min="4" max="4" width="13" bestFit="1" customWidth="1"/>
    <col min="5" max="5" width="12" customWidth="1"/>
    <col min="6" max="6" width="12.85546875" bestFit="1" customWidth="1"/>
    <col min="7" max="7" width="11.5703125" bestFit="1" customWidth="1"/>
    <col min="8" max="8" width="12.42578125" bestFit="1" customWidth="1"/>
    <col min="9" max="9" width="12.28515625" style="1" customWidth="1"/>
    <col min="10" max="10" width="15.42578125" customWidth="1"/>
    <col min="11" max="11" width="9.28515625" customWidth="1"/>
    <col min="12" max="12" width="15.5703125" customWidth="1"/>
    <col min="13" max="13" width="8.85546875" customWidth="1"/>
    <col min="14" max="14" width="14" customWidth="1"/>
    <col min="15" max="16" width="10.28515625" customWidth="1"/>
  </cols>
  <sheetData>
    <row r="3" spans="1:18" x14ac:dyDescent="0.25">
      <c r="E3" s="10" t="s">
        <v>61</v>
      </c>
      <c r="F3" s="13"/>
      <c r="G3" s="13"/>
      <c r="H3" s="13"/>
      <c r="I3" s="14"/>
      <c r="J3" s="13"/>
      <c r="K3" s="13"/>
      <c r="L3" s="13"/>
      <c r="M3" s="13"/>
    </row>
    <row r="4" spans="1:18" x14ac:dyDescent="0.25">
      <c r="D4" s="8"/>
      <c r="E4" s="19"/>
      <c r="F4" s="8"/>
      <c r="G4" s="8"/>
      <c r="H4" s="8"/>
      <c r="I4" s="8"/>
      <c r="J4" s="8"/>
      <c r="K4" s="8"/>
      <c r="L4" s="8"/>
      <c r="M4" s="8"/>
      <c r="N4" s="8"/>
    </row>
    <row r="5" spans="1:18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8" ht="15.75" thickBot="1" x14ac:dyDescent="0.3"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8" ht="18" customHeight="1" x14ac:dyDescent="0.25">
      <c r="A7" s="142" t="s">
        <v>0</v>
      </c>
      <c r="B7" s="148" t="s">
        <v>33</v>
      </c>
      <c r="C7" s="145" t="s">
        <v>1</v>
      </c>
      <c r="D7" s="145"/>
      <c r="E7" s="145"/>
      <c r="F7" s="145"/>
      <c r="G7" s="145"/>
      <c r="H7" s="145"/>
      <c r="I7" s="145"/>
      <c r="J7" s="145" t="s">
        <v>35</v>
      </c>
      <c r="K7" s="145"/>
      <c r="L7" s="145"/>
      <c r="M7" s="145"/>
      <c r="N7" s="145"/>
      <c r="O7" s="145"/>
      <c r="P7" s="146"/>
    </row>
    <row r="8" spans="1:18" ht="38.25" customHeight="1" x14ac:dyDescent="0.25">
      <c r="A8" s="143"/>
      <c r="B8" s="149"/>
      <c r="C8" s="22" t="s">
        <v>1</v>
      </c>
      <c r="D8" s="22" t="s">
        <v>55</v>
      </c>
      <c r="E8" s="22" t="s">
        <v>1</v>
      </c>
      <c r="F8" s="22" t="s">
        <v>55</v>
      </c>
      <c r="G8" s="147" t="s">
        <v>31</v>
      </c>
      <c r="H8" s="147"/>
      <c r="I8" s="22" t="s">
        <v>32</v>
      </c>
      <c r="J8" s="22" t="s">
        <v>35</v>
      </c>
      <c r="K8" s="22" t="s">
        <v>55</v>
      </c>
      <c r="L8" s="22" t="s">
        <v>2</v>
      </c>
      <c r="M8" s="22" t="s">
        <v>55</v>
      </c>
      <c r="N8" s="147" t="s">
        <v>36</v>
      </c>
      <c r="O8" s="147"/>
      <c r="P8" s="16" t="s">
        <v>32</v>
      </c>
    </row>
    <row r="9" spans="1:18" ht="31.5" customHeight="1" thickBot="1" x14ac:dyDescent="0.3">
      <c r="A9" s="144"/>
      <c r="B9" s="150"/>
      <c r="C9" s="17" t="s">
        <v>63</v>
      </c>
      <c r="D9" s="17" t="s">
        <v>60</v>
      </c>
      <c r="E9" s="17" t="s">
        <v>64</v>
      </c>
      <c r="F9" s="17" t="s">
        <v>60</v>
      </c>
      <c r="G9" s="17" t="s">
        <v>67</v>
      </c>
      <c r="H9" s="17" t="s">
        <v>68</v>
      </c>
      <c r="I9" s="17" t="s">
        <v>60</v>
      </c>
      <c r="J9" s="17" t="s">
        <v>63</v>
      </c>
      <c r="K9" s="17" t="s">
        <v>60</v>
      </c>
      <c r="L9" s="17" t="s">
        <v>64</v>
      </c>
      <c r="M9" s="17" t="s">
        <v>60</v>
      </c>
      <c r="N9" s="17" t="s">
        <v>66</v>
      </c>
      <c r="O9" s="17" t="s">
        <v>68</v>
      </c>
      <c r="P9" s="15" t="s">
        <v>60</v>
      </c>
    </row>
    <row r="10" spans="1:18" x14ac:dyDescent="0.25">
      <c r="A10" s="94" t="s">
        <v>3</v>
      </c>
      <c r="B10" s="125" t="s">
        <v>40</v>
      </c>
      <c r="C10" s="2">
        <v>1718</v>
      </c>
      <c r="D10" s="79">
        <f t="shared" ref="D10:D27" si="0">C10/C$34*100</f>
        <v>11.517061071260978</v>
      </c>
      <c r="E10" s="2">
        <v>1720</v>
      </c>
      <c r="F10" s="79">
        <f t="shared" ref="F10:F27" si="1">E10/E$34*100</f>
        <v>11.766315501436585</v>
      </c>
      <c r="G10" s="56">
        <f>E10-C10</f>
        <v>2</v>
      </c>
      <c r="H10" s="5">
        <f>IFERROR((E10-C10)/C10*100, "-")</f>
        <v>0.11641443538998836</v>
      </c>
      <c r="I10" s="26">
        <f>F10-D10</f>
        <v>0.24925443017560767</v>
      </c>
      <c r="J10" s="67">
        <v>2223169.6500000004</v>
      </c>
      <c r="K10" s="82">
        <f t="shared" ref="K10:K27" si="2">J10/J$34*100</f>
        <v>7.751896411042952</v>
      </c>
      <c r="L10" s="67">
        <v>2399982.3135000002</v>
      </c>
      <c r="M10" s="82">
        <f t="shared" ref="M10:M27" si="3">L10/L$34*100</f>
        <v>8.0522023564856759</v>
      </c>
      <c r="N10" s="56">
        <f>L10-J10</f>
        <v>176812.66349999979</v>
      </c>
      <c r="O10" s="5">
        <f>IFERROR((L10-J10)/J10*100, "-")</f>
        <v>7.9531790792483941</v>
      </c>
      <c r="P10" s="61">
        <f>M10-K10</f>
        <v>0.30030594544272393</v>
      </c>
    </row>
    <row r="11" spans="1:18" ht="20.25" customHeight="1" x14ac:dyDescent="0.25">
      <c r="A11" s="95" t="s">
        <v>4</v>
      </c>
      <c r="B11" s="125" t="s">
        <v>41</v>
      </c>
      <c r="C11" s="2">
        <v>2055</v>
      </c>
      <c r="D11" s="79">
        <f t="shared" si="0"/>
        <v>13.776228464168399</v>
      </c>
      <c r="E11" s="2">
        <v>2664</v>
      </c>
      <c r="F11" s="79">
        <f t="shared" si="1"/>
        <v>18.224107265015736</v>
      </c>
      <c r="G11" s="56">
        <f t="shared" ref="G11:G26" si="4">E11-C11</f>
        <v>609</v>
      </c>
      <c r="H11" s="5">
        <f t="shared" ref="H11:H32" si="5">IFERROR((E11-C11)/C11*100, "-")</f>
        <v>29.635036496350363</v>
      </c>
      <c r="I11" s="26">
        <f t="shared" ref="I11:I32" si="6">F11-D11</f>
        <v>4.4478788008473362</v>
      </c>
      <c r="J11" s="67">
        <v>432507.11</v>
      </c>
      <c r="K11" s="82">
        <f t="shared" si="2"/>
        <v>1.5080946763372551</v>
      </c>
      <c r="L11" s="67">
        <v>431765.99450000044</v>
      </c>
      <c r="M11" s="82">
        <f t="shared" si="3"/>
        <v>1.44862199142339</v>
      </c>
      <c r="N11" s="56">
        <f t="shared" ref="N11:N26" si="7">L11-J11</f>
        <v>-741.11549999954877</v>
      </c>
      <c r="O11" s="5">
        <f t="shared" ref="O11:O27" si="8">IFERROR((L11-J11)/J11*100, "-")</f>
        <v>-0.17135336804048118</v>
      </c>
      <c r="P11" s="61">
        <f>M11-K11</f>
        <v>-5.9472684913865148E-2</v>
      </c>
      <c r="R11" s="3"/>
    </row>
    <row r="12" spans="1:18" x14ac:dyDescent="0.25">
      <c r="A12" s="95" t="s">
        <v>5</v>
      </c>
      <c r="B12" s="125" t="s">
        <v>42</v>
      </c>
      <c r="C12" s="2">
        <v>2656</v>
      </c>
      <c r="D12" s="79">
        <f t="shared" si="0"/>
        <v>17.805188710866794</v>
      </c>
      <c r="E12" s="2">
        <v>2940</v>
      </c>
      <c r="F12" s="79">
        <f t="shared" si="1"/>
        <v>20.112190450129976</v>
      </c>
      <c r="G12" s="56">
        <f t="shared" si="4"/>
        <v>284</v>
      </c>
      <c r="H12" s="5">
        <f t="shared" si="5"/>
        <v>10.692771084337348</v>
      </c>
      <c r="I12" s="26">
        <f t="shared" si="6"/>
        <v>2.3070017392631819</v>
      </c>
      <c r="J12" s="67">
        <v>5253679.46</v>
      </c>
      <c r="K12" s="82">
        <f t="shared" si="2"/>
        <v>18.318880410563391</v>
      </c>
      <c r="L12" s="67">
        <v>5381667.1558999987</v>
      </c>
      <c r="M12" s="82">
        <f t="shared" si="3"/>
        <v>18.056080126425286</v>
      </c>
      <c r="N12" s="56">
        <f t="shared" si="7"/>
        <v>127987.69589999877</v>
      </c>
      <c r="O12" s="5">
        <f t="shared" si="8"/>
        <v>2.4361534972672039</v>
      </c>
      <c r="P12" s="61">
        <f t="shared" ref="P12:P27" si="9">M12-K12</f>
        <v>-0.26280028413810541</v>
      </c>
    </row>
    <row r="13" spans="1:18" ht="19.5" customHeight="1" x14ac:dyDescent="0.25">
      <c r="A13" s="95" t="s">
        <v>6</v>
      </c>
      <c r="B13" s="125" t="s">
        <v>43</v>
      </c>
      <c r="C13" s="2">
        <v>0</v>
      </c>
      <c r="D13" s="79">
        <f t="shared" si="0"/>
        <v>0</v>
      </c>
      <c r="E13" s="2">
        <v>0</v>
      </c>
      <c r="F13" s="79">
        <f t="shared" si="1"/>
        <v>0</v>
      </c>
      <c r="G13" s="56">
        <f t="shared" si="4"/>
        <v>0</v>
      </c>
      <c r="H13" s="5" t="str">
        <f t="shared" si="5"/>
        <v>-</v>
      </c>
      <c r="I13" s="26">
        <f t="shared" si="6"/>
        <v>0</v>
      </c>
      <c r="J13" s="67">
        <v>0</v>
      </c>
      <c r="K13" s="82">
        <f t="shared" si="2"/>
        <v>0</v>
      </c>
      <c r="L13" s="67">
        <v>0</v>
      </c>
      <c r="M13" s="82">
        <f t="shared" si="3"/>
        <v>0</v>
      </c>
      <c r="N13" s="56">
        <f t="shared" si="7"/>
        <v>0</v>
      </c>
      <c r="O13" s="5" t="str">
        <f t="shared" si="8"/>
        <v>-</v>
      </c>
      <c r="P13" s="61">
        <f t="shared" si="9"/>
        <v>0</v>
      </c>
    </row>
    <row r="14" spans="1:18" x14ac:dyDescent="0.25">
      <c r="A14" s="95" t="s">
        <v>7</v>
      </c>
      <c r="B14" s="125" t="s">
        <v>45</v>
      </c>
      <c r="C14" s="2">
        <v>0</v>
      </c>
      <c r="D14" s="79">
        <f t="shared" si="0"/>
        <v>0</v>
      </c>
      <c r="E14" s="2">
        <v>0</v>
      </c>
      <c r="F14" s="79">
        <f t="shared" si="1"/>
        <v>0</v>
      </c>
      <c r="G14" s="56">
        <f t="shared" si="4"/>
        <v>0</v>
      </c>
      <c r="H14" s="5" t="str">
        <f t="shared" si="5"/>
        <v>-</v>
      </c>
      <c r="I14" s="26">
        <f t="shared" si="6"/>
        <v>0</v>
      </c>
      <c r="J14" s="67">
        <v>0</v>
      </c>
      <c r="K14" s="82">
        <f t="shared" si="2"/>
        <v>0</v>
      </c>
      <c r="L14" s="67">
        <v>0</v>
      </c>
      <c r="M14" s="82">
        <f t="shared" si="3"/>
        <v>0</v>
      </c>
      <c r="N14" s="56">
        <f t="shared" si="7"/>
        <v>0</v>
      </c>
      <c r="O14" s="5" t="str">
        <f t="shared" si="8"/>
        <v>-</v>
      </c>
      <c r="P14" s="61">
        <f t="shared" si="9"/>
        <v>0</v>
      </c>
    </row>
    <row r="15" spans="1:18" x14ac:dyDescent="0.25">
      <c r="A15" s="95" t="s">
        <v>8</v>
      </c>
      <c r="B15" s="125" t="s">
        <v>46</v>
      </c>
      <c r="C15" s="2">
        <v>0</v>
      </c>
      <c r="D15" s="79">
        <f t="shared" si="0"/>
        <v>0</v>
      </c>
      <c r="E15" s="2">
        <v>0</v>
      </c>
      <c r="F15" s="79">
        <f t="shared" si="1"/>
        <v>0</v>
      </c>
      <c r="G15" s="56">
        <f t="shared" si="4"/>
        <v>0</v>
      </c>
      <c r="H15" s="5" t="str">
        <f t="shared" si="5"/>
        <v>-</v>
      </c>
      <c r="I15" s="26">
        <f t="shared" si="6"/>
        <v>0</v>
      </c>
      <c r="J15" s="67">
        <v>0</v>
      </c>
      <c r="K15" s="82">
        <f t="shared" si="2"/>
        <v>0</v>
      </c>
      <c r="L15" s="67">
        <v>4226.6000999999997</v>
      </c>
      <c r="M15" s="82">
        <f t="shared" si="3"/>
        <v>1.4180704205069797E-2</v>
      </c>
      <c r="N15" s="56">
        <f t="shared" si="7"/>
        <v>4226.6000999999997</v>
      </c>
      <c r="O15" s="5" t="str">
        <f t="shared" si="8"/>
        <v>-</v>
      </c>
      <c r="P15" s="61">
        <f t="shared" si="9"/>
        <v>1.4180704205069797E-2</v>
      </c>
    </row>
    <row r="16" spans="1:18" x14ac:dyDescent="0.25">
      <c r="A16" s="95" t="s">
        <v>9</v>
      </c>
      <c r="B16" s="125" t="s">
        <v>74</v>
      </c>
      <c r="C16" s="2">
        <v>8</v>
      </c>
      <c r="D16" s="79">
        <f t="shared" si="0"/>
        <v>5.3630086478514451E-2</v>
      </c>
      <c r="E16" s="2">
        <v>15</v>
      </c>
      <c r="F16" s="79">
        <f t="shared" si="1"/>
        <v>0.10261321658229579</v>
      </c>
      <c r="G16" s="56">
        <f t="shared" si="4"/>
        <v>7</v>
      </c>
      <c r="H16" s="5">
        <f t="shared" si="5"/>
        <v>87.5</v>
      </c>
      <c r="I16" s="26">
        <f t="shared" si="6"/>
        <v>4.8983130103781337E-2</v>
      </c>
      <c r="J16" s="67">
        <v>13719.380000000001</v>
      </c>
      <c r="K16" s="82">
        <f t="shared" si="2"/>
        <v>4.7837650439198132E-2</v>
      </c>
      <c r="L16" s="67">
        <v>12013.980000000001</v>
      </c>
      <c r="M16" s="82">
        <f t="shared" si="3"/>
        <v>4.0308212907491411E-2</v>
      </c>
      <c r="N16" s="56">
        <f t="shared" si="7"/>
        <v>-1705.3999999999996</v>
      </c>
      <c r="O16" s="5">
        <f t="shared" si="8"/>
        <v>-12.430590886760186</v>
      </c>
      <c r="P16" s="61">
        <f t="shared" si="9"/>
        <v>-7.5294375317067203E-3</v>
      </c>
    </row>
    <row r="17" spans="1:16" ht="28.5" customHeight="1" x14ac:dyDescent="0.25">
      <c r="A17" s="95" t="s">
        <v>10</v>
      </c>
      <c r="B17" s="125" t="s">
        <v>47</v>
      </c>
      <c r="C17" s="2">
        <v>152</v>
      </c>
      <c r="D17" s="79">
        <f t="shared" si="0"/>
        <v>1.0189716430917746</v>
      </c>
      <c r="E17" s="2">
        <v>304</v>
      </c>
      <c r="F17" s="79">
        <f t="shared" si="1"/>
        <v>2.0796278560678614</v>
      </c>
      <c r="G17" s="56">
        <f t="shared" si="4"/>
        <v>152</v>
      </c>
      <c r="H17" s="5">
        <f t="shared" si="5"/>
        <v>100</v>
      </c>
      <c r="I17" s="26">
        <f t="shared" si="6"/>
        <v>1.0606562129760868</v>
      </c>
      <c r="J17" s="67">
        <v>649054.93000000005</v>
      </c>
      <c r="K17" s="82">
        <f t="shared" si="2"/>
        <v>2.2631680773605085</v>
      </c>
      <c r="L17" s="67">
        <v>1029722.2199</v>
      </c>
      <c r="M17" s="82">
        <f t="shared" si="3"/>
        <v>3.4548303289421058</v>
      </c>
      <c r="N17" s="56">
        <f t="shared" si="7"/>
        <v>380667.28989999997</v>
      </c>
      <c r="O17" s="5">
        <f t="shared" si="8"/>
        <v>58.649472071647303</v>
      </c>
      <c r="P17" s="61">
        <f t="shared" si="9"/>
        <v>1.1916622515815973</v>
      </c>
    </row>
    <row r="18" spans="1:16" x14ac:dyDescent="0.25">
      <c r="A18" s="95" t="s">
        <v>11</v>
      </c>
      <c r="B18" s="125" t="s">
        <v>48</v>
      </c>
      <c r="C18" s="2">
        <v>297</v>
      </c>
      <c r="D18" s="79">
        <f t="shared" si="0"/>
        <v>1.9910169605148489</v>
      </c>
      <c r="E18" s="2">
        <v>362</v>
      </c>
      <c r="F18" s="79">
        <f t="shared" si="1"/>
        <v>2.4763989601860721</v>
      </c>
      <c r="G18" s="56">
        <f t="shared" si="4"/>
        <v>65</v>
      </c>
      <c r="H18" s="5">
        <f t="shared" si="5"/>
        <v>21.885521885521886</v>
      </c>
      <c r="I18" s="26">
        <f t="shared" si="6"/>
        <v>0.4853819996712232</v>
      </c>
      <c r="J18" s="67">
        <v>532524.35</v>
      </c>
      <c r="K18" s="82">
        <f t="shared" si="2"/>
        <v>1.8568414684673209</v>
      </c>
      <c r="L18" s="67">
        <v>622233.48979999998</v>
      </c>
      <c r="M18" s="82">
        <f t="shared" si="3"/>
        <v>2.0876612067799161</v>
      </c>
      <c r="N18" s="56">
        <f t="shared" si="7"/>
        <v>89709.139800000004</v>
      </c>
      <c r="O18" s="5">
        <f t="shared" si="8"/>
        <v>16.84601648732119</v>
      </c>
      <c r="P18" s="61">
        <f t="shared" si="9"/>
        <v>0.23081973831259517</v>
      </c>
    </row>
    <row r="19" spans="1:16" s="24" customFormat="1" ht="27.75" customHeight="1" x14ac:dyDescent="0.25">
      <c r="A19" s="95" t="s">
        <v>12</v>
      </c>
      <c r="B19" s="125" t="s">
        <v>50</v>
      </c>
      <c r="C19" s="2">
        <v>4929</v>
      </c>
      <c r="D19" s="79">
        <f t="shared" si="0"/>
        <v>33.042837031574713</v>
      </c>
      <c r="E19" s="2">
        <v>4883</v>
      </c>
      <c r="F19" s="79">
        <f t="shared" si="1"/>
        <v>33.404022438090024</v>
      </c>
      <c r="G19" s="56">
        <f t="shared" si="4"/>
        <v>-46</v>
      </c>
      <c r="H19" s="5">
        <f t="shared" si="5"/>
        <v>-0.93325218096977081</v>
      </c>
      <c r="I19" s="26">
        <f t="shared" si="6"/>
        <v>0.36118540651531106</v>
      </c>
      <c r="J19" s="67">
        <v>11429375.279999999</v>
      </c>
      <c r="K19" s="82">
        <f t="shared" si="2"/>
        <v>39.852709042467822</v>
      </c>
      <c r="L19" s="67">
        <v>11856748.175999999</v>
      </c>
      <c r="M19" s="82">
        <f t="shared" si="3"/>
        <v>39.780682993372579</v>
      </c>
      <c r="N19" s="56">
        <f t="shared" si="7"/>
        <v>427372.89599999972</v>
      </c>
      <c r="O19" s="5">
        <f t="shared" si="8"/>
        <v>3.7392498323845369</v>
      </c>
      <c r="P19" s="61">
        <f t="shared" si="9"/>
        <v>-7.2026049095242684E-2</v>
      </c>
    </row>
    <row r="20" spans="1:16" s="24" customFormat="1" ht="30" customHeight="1" x14ac:dyDescent="0.25">
      <c r="A20" s="95" t="s">
        <v>13</v>
      </c>
      <c r="B20" s="125" t="s">
        <v>51</v>
      </c>
      <c r="C20" s="2">
        <v>0</v>
      </c>
      <c r="D20" s="79">
        <f t="shared" si="0"/>
        <v>0</v>
      </c>
      <c r="E20" s="2">
        <v>0</v>
      </c>
      <c r="F20" s="79">
        <f t="shared" si="1"/>
        <v>0</v>
      </c>
      <c r="G20" s="56">
        <f t="shared" si="4"/>
        <v>0</v>
      </c>
      <c r="H20" s="5" t="str">
        <f t="shared" si="5"/>
        <v>-</v>
      </c>
      <c r="I20" s="26">
        <f t="shared" si="6"/>
        <v>0</v>
      </c>
      <c r="J20" s="67">
        <v>0</v>
      </c>
      <c r="K20" s="82">
        <f t="shared" si="2"/>
        <v>0</v>
      </c>
      <c r="L20" s="67">
        <v>0</v>
      </c>
      <c r="M20" s="82">
        <f t="shared" si="3"/>
        <v>0</v>
      </c>
      <c r="N20" s="56">
        <f t="shared" si="7"/>
        <v>0</v>
      </c>
      <c r="O20" s="5" t="str">
        <f t="shared" si="8"/>
        <v>-</v>
      </c>
      <c r="P20" s="61">
        <f t="shared" si="9"/>
        <v>0</v>
      </c>
    </row>
    <row r="21" spans="1:16" ht="27.75" customHeight="1" x14ac:dyDescent="0.25">
      <c r="A21" s="95" t="s">
        <v>14</v>
      </c>
      <c r="B21" s="125" t="s">
        <v>52</v>
      </c>
      <c r="C21" s="2">
        <v>0</v>
      </c>
      <c r="D21" s="79">
        <f t="shared" si="0"/>
        <v>0</v>
      </c>
      <c r="E21" s="2">
        <v>0</v>
      </c>
      <c r="F21" s="79">
        <f t="shared" si="1"/>
        <v>0</v>
      </c>
      <c r="G21" s="56">
        <f t="shared" si="4"/>
        <v>0</v>
      </c>
      <c r="H21" s="5" t="str">
        <f t="shared" si="5"/>
        <v>-</v>
      </c>
      <c r="I21" s="26">
        <f t="shared" si="6"/>
        <v>0</v>
      </c>
      <c r="J21" s="67">
        <v>0</v>
      </c>
      <c r="K21" s="82">
        <f t="shared" si="2"/>
        <v>0</v>
      </c>
      <c r="L21" s="67">
        <v>0</v>
      </c>
      <c r="M21" s="82">
        <f t="shared" si="3"/>
        <v>0</v>
      </c>
      <c r="N21" s="56">
        <f t="shared" si="7"/>
        <v>0</v>
      </c>
      <c r="O21" s="5" t="str">
        <f t="shared" si="8"/>
        <v>-</v>
      </c>
      <c r="P21" s="61">
        <f t="shared" si="9"/>
        <v>0</v>
      </c>
    </row>
    <row r="22" spans="1:16" x14ac:dyDescent="0.25">
      <c r="A22" s="95" t="s">
        <v>15</v>
      </c>
      <c r="B22" s="125" t="s">
        <v>53</v>
      </c>
      <c r="C22" s="2">
        <v>56</v>
      </c>
      <c r="D22" s="79">
        <f t="shared" si="0"/>
        <v>0.37541060534960113</v>
      </c>
      <c r="E22" s="2">
        <v>47</v>
      </c>
      <c r="F22" s="79">
        <f t="shared" si="1"/>
        <v>0.32152141195786021</v>
      </c>
      <c r="G22" s="56">
        <f t="shared" si="4"/>
        <v>-9</v>
      </c>
      <c r="H22" s="5">
        <f t="shared" si="5"/>
        <v>-16.071428571428573</v>
      </c>
      <c r="I22" s="26">
        <f t="shared" si="6"/>
        <v>-5.3889193391740919E-2</v>
      </c>
      <c r="J22" s="67">
        <v>83023.909999999989</v>
      </c>
      <c r="K22" s="82">
        <f t="shared" si="2"/>
        <v>0.28949331417858859</v>
      </c>
      <c r="L22" s="67">
        <v>154888.41939999998</v>
      </c>
      <c r="M22" s="82">
        <f t="shared" si="3"/>
        <v>0.51966753616037487</v>
      </c>
      <c r="N22" s="56">
        <f t="shared" si="7"/>
        <v>71864.509399999995</v>
      </c>
      <c r="O22" s="5">
        <f t="shared" si="8"/>
        <v>86.558811070208577</v>
      </c>
      <c r="P22" s="61">
        <f t="shared" si="9"/>
        <v>0.23017422198178628</v>
      </c>
    </row>
    <row r="23" spans="1:16" x14ac:dyDescent="0.25">
      <c r="A23" s="95" t="s">
        <v>16</v>
      </c>
      <c r="B23" s="125" t="s">
        <v>49</v>
      </c>
      <c r="C23" s="2">
        <v>35</v>
      </c>
      <c r="D23" s="79">
        <f t="shared" si="0"/>
        <v>0.23463162834350071</v>
      </c>
      <c r="E23" s="2">
        <v>76</v>
      </c>
      <c r="F23" s="79">
        <f t="shared" si="1"/>
        <v>0.51990696401696535</v>
      </c>
      <c r="G23" s="56">
        <f t="shared" si="4"/>
        <v>41</v>
      </c>
      <c r="H23" s="5">
        <f t="shared" si="5"/>
        <v>117.14285714285715</v>
      </c>
      <c r="I23" s="26">
        <f t="shared" si="6"/>
        <v>0.28527533567346464</v>
      </c>
      <c r="J23" s="67">
        <v>113160.26000000001</v>
      </c>
      <c r="K23" s="82">
        <f t="shared" si="2"/>
        <v>0.39457475202879244</v>
      </c>
      <c r="L23" s="67">
        <v>102237.29999999999</v>
      </c>
      <c r="M23" s="82">
        <f t="shared" si="3"/>
        <v>0.34301728948167637</v>
      </c>
      <c r="N23" s="56">
        <f t="shared" si="7"/>
        <v>-10922.960000000021</v>
      </c>
      <c r="O23" s="5">
        <f t="shared" si="8"/>
        <v>-9.6526466093308905</v>
      </c>
      <c r="P23" s="61">
        <f t="shared" si="9"/>
        <v>-5.1557462547116073E-2</v>
      </c>
    </row>
    <row r="24" spans="1:16" x14ac:dyDescent="0.25">
      <c r="A24" s="95" t="s">
        <v>17</v>
      </c>
      <c r="B24" s="125" t="s">
        <v>75</v>
      </c>
      <c r="C24" s="2">
        <v>6</v>
      </c>
      <c r="D24" s="79">
        <f t="shared" si="0"/>
        <v>4.0222564858885833E-2</v>
      </c>
      <c r="E24" s="2">
        <v>6</v>
      </c>
      <c r="F24" s="79">
        <f t="shared" si="1"/>
        <v>4.1045286632918322E-2</v>
      </c>
      <c r="G24" s="56">
        <f t="shared" si="4"/>
        <v>0</v>
      </c>
      <c r="H24" s="5">
        <f t="shared" si="5"/>
        <v>0</v>
      </c>
      <c r="I24" s="26">
        <f t="shared" si="6"/>
        <v>8.2272177403248936E-4</v>
      </c>
      <c r="J24" s="67">
        <v>7236.24</v>
      </c>
      <c r="K24" s="82">
        <f t="shared" si="2"/>
        <v>2.5231804907666605E-2</v>
      </c>
      <c r="L24" s="67">
        <v>41376.728900000002</v>
      </c>
      <c r="M24" s="82">
        <f t="shared" si="3"/>
        <v>0.13882343718873785</v>
      </c>
      <c r="N24" s="56">
        <f t="shared" si="7"/>
        <v>34140.488900000004</v>
      </c>
      <c r="O24" s="5">
        <f t="shared" si="8"/>
        <v>471.79873663670645</v>
      </c>
      <c r="P24" s="61">
        <f t="shared" si="9"/>
        <v>0.11359163228107125</v>
      </c>
    </row>
    <row r="25" spans="1:16" ht="18" customHeight="1" x14ac:dyDescent="0.25">
      <c r="A25" s="95" t="s">
        <v>18</v>
      </c>
      <c r="B25" s="125" t="s">
        <v>76</v>
      </c>
      <c r="C25" s="2">
        <v>17</v>
      </c>
      <c r="D25" s="79">
        <f t="shared" si="0"/>
        <v>0.1139639337668432</v>
      </c>
      <c r="E25" s="2">
        <v>32</v>
      </c>
      <c r="F25" s="79">
        <f t="shared" si="1"/>
        <v>0.21890819537556439</v>
      </c>
      <c r="G25" s="56">
        <f t="shared" si="4"/>
        <v>15</v>
      </c>
      <c r="H25" s="5">
        <f t="shared" si="5"/>
        <v>88.235294117647058</v>
      </c>
      <c r="I25" s="26">
        <f t="shared" si="6"/>
        <v>0.10494426160872118</v>
      </c>
      <c r="J25" s="67">
        <v>9463.42</v>
      </c>
      <c r="K25" s="82">
        <f t="shared" si="2"/>
        <v>3.2997684874922648E-2</v>
      </c>
      <c r="L25" s="67">
        <v>24761.18</v>
      </c>
      <c r="M25" s="82">
        <f t="shared" si="3"/>
        <v>8.3076458865481539E-2</v>
      </c>
      <c r="N25" s="56">
        <f t="shared" si="7"/>
        <v>15297.76</v>
      </c>
      <c r="O25" s="5">
        <f t="shared" si="8"/>
        <v>161.65149597080125</v>
      </c>
      <c r="P25" s="61">
        <f t="shared" si="9"/>
        <v>5.0078773990558892E-2</v>
      </c>
    </row>
    <row r="26" spans="1:16" ht="19.5" customHeight="1" x14ac:dyDescent="0.25">
      <c r="A26" s="95" t="s">
        <v>19</v>
      </c>
      <c r="B26" s="125" t="s">
        <v>54</v>
      </c>
      <c r="C26" s="2">
        <v>0</v>
      </c>
      <c r="D26" s="79">
        <f t="shared" si="0"/>
        <v>0</v>
      </c>
      <c r="E26" s="2">
        <v>0</v>
      </c>
      <c r="F26" s="79">
        <f t="shared" si="1"/>
        <v>0</v>
      </c>
      <c r="G26" s="56">
        <f t="shared" si="4"/>
        <v>0</v>
      </c>
      <c r="H26" s="5" t="str">
        <f t="shared" si="5"/>
        <v>-</v>
      </c>
      <c r="I26" s="26">
        <f t="shared" si="6"/>
        <v>0</v>
      </c>
      <c r="J26" s="67">
        <v>0</v>
      </c>
      <c r="K26" s="82">
        <f t="shared" si="2"/>
        <v>0</v>
      </c>
      <c r="L26" s="67">
        <v>0</v>
      </c>
      <c r="M26" s="82">
        <f t="shared" si="3"/>
        <v>0</v>
      </c>
      <c r="N26" s="56">
        <f t="shared" si="7"/>
        <v>0</v>
      </c>
      <c r="O26" s="5" t="str">
        <f t="shared" si="8"/>
        <v>-</v>
      </c>
      <c r="P26" s="61">
        <f t="shared" si="9"/>
        <v>0</v>
      </c>
    </row>
    <row r="27" spans="1:16" x14ac:dyDescent="0.25">
      <c r="A27" s="95" t="s">
        <v>20</v>
      </c>
      <c r="B27" s="125" t="s">
        <v>44</v>
      </c>
      <c r="C27" s="2">
        <v>1</v>
      </c>
      <c r="D27" s="79">
        <f t="shared" si="0"/>
        <v>6.7037608098143063E-3</v>
      </c>
      <c r="E27" s="2">
        <v>15</v>
      </c>
      <c r="F27" s="79">
        <f t="shared" si="1"/>
        <v>0.10261321658229579</v>
      </c>
      <c r="G27" s="56">
        <f>E27-C27</f>
        <v>14</v>
      </c>
      <c r="H27" s="5">
        <f t="shared" si="5"/>
        <v>1400</v>
      </c>
      <c r="I27" s="26">
        <f t="shared" si="6"/>
        <v>9.5909455772481486E-2</v>
      </c>
      <c r="J27" s="67">
        <v>1773.4</v>
      </c>
      <c r="K27" s="82">
        <f t="shared" si="2"/>
        <v>6.1836095573469026E-3</v>
      </c>
      <c r="L27" s="67">
        <v>13627.540000000003</v>
      </c>
      <c r="M27" s="82">
        <f t="shared" si="3"/>
        <v>4.5721882650491805E-2</v>
      </c>
      <c r="N27" s="56">
        <f>L27-J27</f>
        <v>11854.140000000003</v>
      </c>
      <c r="O27" s="5">
        <f t="shared" si="8"/>
        <v>668.44141197699344</v>
      </c>
      <c r="P27" s="61">
        <f t="shared" si="9"/>
        <v>3.95382730931449E-2</v>
      </c>
    </row>
    <row r="28" spans="1:16" x14ac:dyDescent="0.25">
      <c r="A28" s="96" t="s">
        <v>34</v>
      </c>
      <c r="B28" s="123" t="s">
        <v>24</v>
      </c>
      <c r="C28" s="11">
        <f>SUM(C10:C27)</f>
        <v>11930</v>
      </c>
      <c r="D28" s="12">
        <f>SUM(D10:D27)</f>
        <v>79.975866461084649</v>
      </c>
      <c r="E28" s="11">
        <f>SUM(E10:E27)</f>
        <v>13064</v>
      </c>
      <c r="F28" s="12">
        <f>SUM(F10:F27)</f>
        <v>89.369270762074166</v>
      </c>
      <c r="G28" s="57">
        <f>E28-C28</f>
        <v>1134</v>
      </c>
      <c r="H28" s="12">
        <f>(E28-C28)/C28*100</f>
        <v>9.5054484492875115</v>
      </c>
      <c r="I28" s="25">
        <f>F28-D28</f>
        <v>9.3934043009895163</v>
      </c>
      <c r="J28" s="58">
        <f>SUM(J10:J27)</f>
        <v>20748687.390000001</v>
      </c>
      <c r="K28" s="28">
        <f>SUM(K10:K27)</f>
        <v>72.347908902225768</v>
      </c>
      <c r="L28" s="58">
        <f>SUM(L10:L27)</f>
        <v>22075251.098000001</v>
      </c>
      <c r="M28" s="28">
        <f>SUM(M10:M27)</f>
        <v>74.064874524888268</v>
      </c>
      <c r="N28" s="28">
        <f>L28-J28</f>
        <v>1326563.7080000006</v>
      </c>
      <c r="O28" s="28">
        <f>(L28-J28)/J28*100</f>
        <v>6.3934825517654126</v>
      </c>
      <c r="P28" s="62">
        <f>M28-K28</f>
        <v>1.7169656226624994</v>
      </c>
    </row>
    <row r="29" spans="1:16" x14ac:dyDescent="0.25">
      <c r="A29" s="97" t="s">
        <v>29</v>
      </c>
      <c r="B29" s="121" t="s">
        <v>25</v>
      </c>
      <c r="C29" s="2">
        <v>1270</v>
      </c>
      <c r="D29" s="79">
        <f>C29/C$34*100</f>
        <v>8.5137762284641685</v>
      </c>
      <c r="E29" s="4">
        <v>1214</v>
      </c>
      <c r="F29" s="79">
        <f>E29/E$34*100</f>
        <v>8.304829662060472</v>
      </c>
      <c r="G29" s="56">
        <f>E29-C29</f>
        <v>-56</v>
      </c>
      <c r="H29" s="5">
        <f t="shared" si="5"/>
        <v>-4.409448818897638</v>
      </c>
      <c r="I29" s="26">
        <f t="shared" si="6"/>
        <v>-0.20894656640369647</v>
      </c>
      <c r="J29" s="67">
        <v>7639188.4899999993</v>
      </c>
      <c r="K29" s="82">
        <f>J29/J$34*100</f>
        <v>26.636832613701618</v>
      </c>
      <c r="L29" s="67">
        <v>7381510.0799999982</v>
      </c>
      <c r="M29" s="82">
        <f>L29/L$34*100</f>
        <v>24.765771200171287</v>
      </c>
      <c r="N29" s="56">
        <f>L29-J29</f>
        <v>-257678.41000000108</v>
      </c>
      <c r="O29" s="5">
        <f t="shared" ref="O29:O32" si="10">IFERROR((L29-J29)/J29*100, "-")</f>
        <v>-3.3731123448166298</v>
      </c>
      <c r="P29" s="63">
        <f>M29-K29</f>
        <v>-1.871061413530331</v>
      </c>
    </row>
    <row r="30" spans="1:16" x14ac:dyDescent="0.25">
      <c r="A30" s="97" t="s">
        <v>26</v>
      </c>
      <c r="B30" s="122" t="s">
        <v>27</v>
      </c>
      <c r="C30" s="2">
        <v>236</v>
      </c>
      <c r="D30" s="79">
        <f>C30/C$34*100</f>
        <v>1.582087551116176</v>
      </c>
      <c r="E30" s="4">
        <v>25</v>
      </c>
      <c r="F30" s="79">
        <f>E30/E$34*100</f>
        <v>0.17102202763715968</v>
      </c>
      <c r="G30" s="56">
        <f t="shared" ref="G30:G32" si="11">E30-C30</f>
        <v>-211</v>
      </c>
      <c r="H30" s="5">
        <f t="shared" si="5"/>
        <v>-89.406779661016941</v>
      </c>
      <c r="I30" s="26">
        <f t="shared" si="6"/>
        <v>-1.4110655234790164</v>
      </c>
      <c r="J30" s="67">
        <v>29373.68</v>
      </c>
      <c r="K30" s="82">
        <f>J30/J$34*100</f>
        <v>0.10242210915893175</v>
      </c>
      <c r="L30" s="67">
        <v>51396.909999999996</v>
      </c>
      <c r="M30" s="82">
        <f>L30/L$34*100</f>
        <v>0.17244223738238068</v>
      </c>
      <c r="N30" s="56">
        <f t="shared" ref="N30:N32" si="12">L30-J30</f>
        <v>22023.229999999996</v>
      </c>
      <c r="O30" s="5">
        <f t="shared" si="10"/>
        <v>74.976067009649441</v>
      </c>
      <c r="P30" s="63">
        <f t="shared" ref="P30:P32" si="13">M30-K30</f>
        <v>7.0020128223448927E-2</v>
      </c>
    </row>
    <row r="31" spans="1:16" ht="26.25" customHeight="1" x14ac:dyDescent="0.25">
      <c r="A31" s="97" t="s">
        <v>28</v>
      </c>
      <c r="B31" s="126" t="s">
        <v>30</v>
      </c>
      <c r="C31" s="2">
        <v>35</v>
      </c>
      <c r="D31" s="79">
        <f>C31/C$34*100</f>
        <v>0.23463162834350071</v>
      </c>
      <c r="E31" s="66">
        <v>315</v>
      </c>
      <c r="F31" s="79">
        <f>E31/E$34*100</f>
        <v>2.1548775482282121</v>
      </c>
      <c r="G31" s="56">
        <f t="shared" si="11"/>
        <v>280</v>
      </c>
      <c r="H31" s="5">
        <f t="shared" si="5"/>
        <v>800</v>
      </c>
      <c r="I31" s="26">
        <f t="shared" si="6"/>
        <v>1.9202459198847115</v>
      </c>
      <c r="J31" s="67">
        <v>261792.72999999998</v>
      </c>
      <c r="K31" s="82">
        <f>J31/J$34*100</f>
        <v>0.91283637491368952</v>
      </c>
      <c r="L31" s="67">
        <v>297132.53000000003</v>
      </c>
      <c r="M31" s="82">
        <f>L31/L$34*100</f>
        <v>0.99691203755804292</v>
      </c>
      <c r="N31" s="56">
        <f t="shared" si="12"/>
        <v>35339.800000000047</v>
      </c>
      <c r="O31" s="5">
        <f t="shared" si="10"/>
        <v>13.499152554771115</v>
      </c>
      <c r="P31" s="63">
        <f t="shared" si="13"/>
        <v>8.4075662644353399E-2</v>
      </c>
    </row>
    <row r="32" spans="1:16" ht="16.5" customHeight="1" x14ac:dyDescent="0.25">
      <c r="A32" s="95" t="s">
        <v>23</v>
      </c>
      <c r="B32" s="126" t="s">
        <v>39</v>
      </c>
      <c r="C32" s="66">
        <v>1446</v>
      </c>
      <c r="D32" s="80">
        <f>C32/C$34*100</f>
        <v>9.6936381309914861</v>
      </c>
      <c r="E32" s="66">
        <v>0</v>
      </c>
      <c r="F32" s="79">
        <f>E32/E$34*100</f>
        <v>0</v>
      </c>
      <c r="G32" s="56">
        <f t="shared" si="11"/>
        <v>-1446</v>
      </c>
      <c r="H32" s="5">
        <f t="shared" si="5"/>
        <v>-100</v>
      </c>
      <c r="I32" s="26">
        <f t="shared" si="6"/>
        <v>-9.6936381309914861</v>
      </c>
      <c r="J32" s="67">
        <v>0</v>
      </c>
      <c r="K32" s="82">
        <f>J32/J$34*100</f>
        <v>0</v>
      </c>
      <c r="L32" s="67">
        <v>0</v>
      </c>
      <c r="M32" s="82">
        <f>L32/L$34*100</f>
        <v>0</v>
      </c>
      <c r="N32" s="56">
        <f t="shared" si="12"/>
        <v>0</v>
      </c>
      <c r="O32" s="5" t="str">
        <f t="shared" si="10"/>
        <v>-</v>
      </c>
      <c r="P32" s="63">
        <f t="shared" si="13"/>
        <v>0</v>
      </c>
    </row>
    <row r="33" spans="1:16" x14ac:dyDescent="0.25">
      <c r="A33" s="96" t="s">
        <v>21</v>
      </c>
      <c r="B33" s="124" t="s">
        <v>22</v>
      </c>
      <c r="C33" s="6">
        <f>SUM(C29:C32)</f>
        <v>2987</v>
      </c>
      <c r="D33" s="81">
        <f>SUM(D29:D32)</f>
        <v>20.024133538915329</v>
      </c>
      <c r="E33" s="6">
        <f>SUM(E29:E32)</f>
        <v>1554</v>
      </c>
      <c r="F33" s="81">
        <f>SUM(F29:F32)</f>
        <v>10.630729237925843</v>
      </c>
      <c r="G33" s="46">
        <f>E33-C33</f>
        <v>-1433</v>
      </c>
      <c r="H33" s="46">
        <f>(E33-C33)/C33*100</f>
        <v>-47.974556411114833</v>
      </c>
      <c r="I33" s="27">
        <f>F33-D33</f>
        <v>-9.3934043009894861</v>
      </c>
      <c r="J33" s="59">
        <f>SUM(J29:J32)</f>
        <v>7930354.8999999985</v>
      </c>
      <c r="K33" s="28">
        <f>SUM(K29:K32)</f>
        <v>27.652091097774239</v>
      </c>
      <c r="L33" s="59">
        <f>SUM(L29:L32)</f>
        <v>7730039.5199999986</v>
      </c>
      <c r="M33" s="60">
        <f>SUM(M29:M32)</f>
        <v>25.935125475111711</v>
      </c>
      <c r="N33" s="60">
        <f>L33-J33</f>
        <v>-200315.37999999989</v>
      </c>
      <c r="O33" s="7">
        <f>(L33-J33)/J33*100</f>
        <v>-2.5259320992052947</v>
      </c>
      <c r="P33" s="64">
        <f>M33-K33</f>
        <v>-1.7169656226625278</v>
      </c>
    </row>
    <row r="34" spans="1:16" x14ac:dyDescent="0.25">
      <c r="A34" s="20" t="s">
        <v>37</v>
      </c>
      <c r="B34" s="127" t="s">
        <v>38</v>
      </c>
      <c r="C34" s="54">
        <f>C28+C33</f>
        <v>14917</v>
      </c>
      <c r="D34" s="55">
        <f>D28+D33</f>
        <v>99.999999999999972</v>
      </c>
      <c r="E34" s="54">
        <f>E28+E33</f>
        <v>14618</v>
      </c>
      <c r="F34" s="55">
        <f>F28+F33</f>
        <v>100.00000000000001</v>
      </c>
      <c r="G34" s="21">
        <f>E34-C34</f>
        <v>-299</v>
      </c>
      <c r="H34" s="21">
        <f>(E34-C34)/C34*100</f>
        <v>-2.0044244821344774</v>
      </c>
      <c r="I34" s="21">
        <f>F34-D34</f>
        <v>0</v>
      </c>
      <c r="J34" s="54">
        <f>J28+J33</f>
        <v>28679042.289999999</v>
      </c>
      <c r="K34" s="55">
        <f>(K28+K33)</f>
        <v>100</v>
      </c>
      <c r="L34" s="54">
        <f>L28+L33</f>
        <v>29805290.618000001</v>
      </c>
      <c r="M34" s="55">
        <f>(M28+M33)</f>
        <v>99.999999999999972</v>
      </c>
      <c r="N34" s="49">
        <f>L34-J34</f>
        <v>1126248.3280000016</v>
      </c>
      <c r="O34" s="21">
        <f>(L34-J34)/J34*100</f>
        <v>3.9270778870907739</v>
      </c>
      <c r="P34" s="21">
        <f>M34-K34</f>
        <v>0</v>
      </c>
    </row>
    <row r="37" spans="1:16" x14ac:dyDescent="0.25">
      <c r="B37" s="92" t="s">
        <v>71</v>
      </c>
    </row>
  </sheetData>
  <mergeCells count="6">
    <mergeCell ref="A7:A9"/>
    <mergeCell ref="C7:I7"/>
    <mergeCell ref="J7:P7"/>
    <mergeCell ref="G8:H8"/>
    <mergeCell ref="N8:O8"/>
    <mergeCell ref="B7:B9"/>
  </mergeCells>
  <pageMargins left="0.39370078740157483" right="0.39370078740157483" top="0.78740157480314965" bottom="0.78740157480314965" header="0.31496062992125984" footer="0.31496062992125984"/>
  <pageSetup paperSize="9" scale="65" orientation="landscape" r:id="rId1"/>
  <headerFooter>
    <oddHeader>&amp;L&amp;G&amp;C&amp;"+,Regular"&amp;10Statistika tržišta osiguranja&amp;R&amp;"+,Regular"&amp;10Mjesečno izvješće</oddHeader>
    <oddFooter>&amp;C&amp;"+,Regular"&amp;10U izvješće su uključeni podatci zaključno s 28.02.2018.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8.7109375" customWidth="1"/>
    <col min="2" max="2" width="32.5703125" customWidth="1"/>
    <col min="3" max="3" width="10.42578125" customWidth="1"/>
    <col min="4" max="4" width="9" customWidth="1"/>
    <col min="5" max="5" width="10.140625" customWidth="1"/>
    <col min="6" max="6" width="9.28515625" bestFit="1" customWidth="1"/>
    <col min="7" max="7" width="10.28515625" customWidth="1"/>
    <col min="8" max="8" width="9.140625" customWidth="1"/>
    <col min="9" max="9" width="9.28515625" bestFit="1" customWidth="1"/>
    <col min="10" max="10" width="12.85546875" customWidth="1"/>
    <col min="11" max="11" width="8.85546875" customWidth="1"/>
    <col min="12" max="12" width="13.28515625" customWidth="1"/>
    <col min="13" max="13" width="9.28515625" bestFit="1" customWidth="1"/>
    <col min="14" max="14" width="13.5703125" customWidth="1"/>
    <col min="15" max="15" width="9.28515625" customWidth="1"/>
    <col min="16" max="16" width="9.7109375" customWidth="1"/>
  </cols>
  <sheetData>
    <row r="1" spans="1:16" x14ac:dyDescent="0.25">
      <c r="I1" s="1"/>
    </row>
    <row r="2" spans="1:16" x14ac:dyDescent="0.25">
      <c r="I2" s="1"/>
    </row>
    <row r="3" spans="1:16" x14ac:dyDescent="0.25">
      <c r="F3" s="10" t="s">
        <v>69</v>
      </c>
      <c r="G3" s="13"/>
      <c r="H3" s="13"/>
      <c r="I3" s="14"/>
      <c r="J3" s="13"/>
      <c r="K3" s="13"/>
      <c r="L3" s="13"/>
      <c r="M3" s="13"/>
    </row>
    <row r="4" spans="1:16" x14ac:dyDescent="0.25">
      <c r="D4" s="8"/>
      <c r="E4" s="19"/>
      <c r="F4" s="8"/>
      <c r="G4" s="8"/>
      <c r="H4" s="8"/>
      <c r="I4" s="8"/>
      <c r="J4" s="8"/>
      <c r="K4" s="8"/>
      <c r="L4" s="8"/>
      <c r="M4" s="8"/>
      <c r="N4" s="8"/>
    </row>
    <row r="5" spans="1:16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6" ht="15.75" thickBot="1" x14ac:dyDescent="0.3"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x14ac:dyDescent="0.25">
      <c r="A7" s="151" t="s">
        <v>0</v>
      </c>
      <c r="B7" s="156" t="s">
        <v>33</v>
      </c>
      <c r="C7" s="154" t="s">
        <v>1</v>
      </c>
      <c r="D7" s="154"/>
      <c r="E7" s="154"/>
      <c r="F7" s="154"/>
      <c r="G7" s="154"/>
      <c r="H7" s="154"/>
      <c r="I7" s="154"/>
      <c r="J7" s="154" t="s">
        <v>35</v>
      </c>
      <c r="K7" s="154"/>
      <c r="L7" s="154"/>
      <c r="M7" s="154"/>
      <c r="N7" s="154"/>
      <c r="O7" s="154"/>
      <c r="P7" s="155"/>
    </row>
    <row r="8" spans="1:16" ht="38.25" x14ac:dyDescent="0.25">
      <c r="A8" s="152"/>
      <c r="B8" s="149"/>
      <c r="C8" s="93" t="s">
        <v>1</v>
      </c>
      <c r="D8" s="93" t="s">
        <v>55</v>
      </c>
      <c r="E8" s="93" t="s">
        <v>1</v>
      </c>
      <c r="F8" s="93" t="s">
        <v>55</v>
      </c>
      <c r="G8" s="147" t="s">
        <v>31</v>
      </c>
      <c r="H8" s="147"/>
      <c r="I8" s="93" t="s">
        <v>32</v>
      </c>
      <c r="J8" s="93" t="s">
        <v>35</v>
      </c>
      <c r="K8" s="93" t="s">
        <v>55</v>
      </c>
      <c r="L8" s="93" t="s">
        <v>2</v>
      </c>
      <c r="M8" s="93" t="s">
        <v>55</v>
      </c>
      <c r="N8" s="147" t="s">
        <v>36</v>
      </c>
      <c r="O8" s="147"/>
      <c r="P8" s="101" t="s">
        <v>32</v>
      </c>
    </row>
    <row r="9" spans="1:16" ht="39" thickBot="1" x14ac:dyDescent="0.3">
      <c r="A9" s="153"/>
      <c r="B9" s="157"/>
      <c r="C9" s="102" t="s">
        <v>63</v>
      </c>
      <c r="D9" s="102" t="s">
        <v>60</v>
      </c>
      <c r="E9" s="102" t="s">
        <v>64</v>
      </c>
      <c r="F9" s="102" t="s">
        <v>60</v>
      </c>
      <c r="G9" s="102" t="s">
        <v>67</v>
      </c>
      <c r="H9" s="102" t="s">
        <v>68</v>
      </c>
      <c r="I9" s="102" t="s">
        <v>60</v>
      </c>
      <c r="J9" s="102" t="s">
        <v>63</v>
      </c>
      <c r="K9" s="102" t="s">
        <v>60</v>
      </c>
      <c r="L9" s="102" t="s">
        <v>64</v>
      </c>
      <c r="M9" s="102" t="s">
        <v>60</v>
      </c>
      <c r="N9" s="102" t="s">
        <v>66</v>
      </c>
      <c r="O9" s="102" t="s">
        <v>68</v>
      </c>
      <c r="P9" s="103" t="s">
        <v>60</v>
      </c>
    </row>
    <row r="10" spans="1:16" x14ac:dyDescent="0.25">
      <c r="A10" s="95" t="s">
        <v>3</v>
      </c>
      <c r="B10" s="132" t="s">
        <v>40</v>
      </c>
      <c r="C10" s="29">
        <v>872</v>
      </c>
      <c r="D10" s="87">
        <f t="shared" ref="D10:D27" si="0">C10/C$34*100</f>
        <v>24.276169265033406</v>
      </c>
      <c r="E10" s="29">
        <v>960</v>
      </c>
      <c r="F10" s="87">
        <f t="shared" ref="F10:F27" si="1">E10/E$34*100</f>
        <v>26.243849097867688</v>
      </c>
      <c r="G10" s="47">
        <f>E10-C10</f>
        <v>88</v>
      </c>
      <c r="H10" s="30">
        <f>IFERROR((E10-C10)/C10*100, "-")</f>
        <v>10.091743119266056</v>
      </c>
      <c r="I10" s="38">
        <f>F10-D10</f>
        <v>1.9676798328342819</v>
      </c>
      <c r="J10" s="39">
        <v>782477.45000000007</v>
      </c>
      <c r="K10" s="87">
        <f t="shared" ref="K10:K27" si="2">J10/J$34*100</f>
        <v>9.593978580291596</v>
      </c>
      <c r="L10" s="44">
        <v>835326.68999999983</v>
      </c>
      <c r="M10" s="87">
        <f t="shared" ref="M10:M27" si="3">L10/L$34*100</f>
        <v>8.8298123119675012</v>
      </c>
      <c r="N10" s="47">
        <f>L10-J10</f>
        <v>52849.239999999758</v>
      </c>
      <c r="O10" s="30">
        <f>IFERROR((L10-J10)/J10*100, "-")</f>
        <v>6.7540911242873207</v>
      </c>
      <c r="P10" s="50">
        <f>M10-K10</f>
        <v>-0.76416626832409484</v>
      </c>
    </row>
    <row r="11" spans="1:16" x14ac:dyDescent="0.25">
      <c r="A11" s="95" t="s">
        <v>4</v>
      </c>
      <c r="B11" s="132" t="s">
        <v>41</v>
      </c>
      <c r="C11" s="29">
        <v>110</v>
      </c>
      <c r="D11" s="87">
        <f t="shared" si="0"/>
        <v>3.0623608017817374</v>
      </c>
      <c r="E11" s="29">
        <v>114</v>
      </c>
      <c r="F11" s="87">
        <f t="shared" si="1"/>
        <v>3.1164570803717879</v>
      </c>
      <c r="G11" s="47">
        <f t="shared" ref="G11:G26" si="4">E11-C11</f>
        <v>4</v>
      </c>
      <c r="H11" s="30">
        <f t="shared" ref="H11:H32" si="5">IFERROR((E11-C11)/C11*100, "-")</f>
        <v>3.6363636363636362</v>
      </c>
      <c r="I11" s="38">
        <f t="shared" ref="I11:I32" si="6">F11-D11</f>
        <v>5.4096278590050506E-2</v>
      </c>
      <c r="J11" s="29">
        <v>79138.69</v>
      </c>
      <c r="K11" s="87">
        <f t="shared" si="2"/>
        <v>0.97032176036809337</v>
      </c>
      <c r="L11" s="42">
        <v>87143.659999999989</v>
      </c>
      <c r="M11" s="87">
        <f t="shared" si="3"/>
        <v>0.92115117497072918</v>
      </c>
      <c r="N11" s="47">
        <f t="shared" ref="N11:N26" si="7">L11-J11</f>
        <v>8004.9699999999866</v>
      </c>
      <c r="O11" s="30">
        <f t="shared" ref="O11:O27" si="8">IFERROR((L11-J11)/J11*100, "-")</f>
        <v>10.115115628019602</v>
      </c>
      <c r="P11" s="50">
        <f>M11-K11</f>
        <v>-4.9170585397364186E-2</v>
      </c>
    </row>
    <row r="12" spans="1:16" x14ac:dyDescent="0.25">
      <c r="A12" s="95" t="s">
        <v>5</v>
      </c>
      <c r="B12" s="132" t="s">
        <v>42</v>
      </c>
      <c r="C12" s="29">
        <v>610</v>
      </c>
      <c r="D12" s="87">
        <f t="shared" si="0"/>
        <v>16.982182628062361</v>
      </c>
      <c r="E12" s="29">
        <v>503</v>
      </c>
      <c r="F12" s="87">
        <f t="shared" si="1"/>
        <v>13.750683433570257</v>
      </c>
      <c r="G12" s="47">
        <f t="shared" si="4"/>
        <v>-107</v>
      </c>
      <c r="H12" s="30">
        <f t="shared" si="5"/>
        <v>-17.540983606557379</v>
      </c>
      <c r="I12" s="38">
        <f t="shared" si="6"/>
        <v>-3.2314991944921037</v>
      </c>
      <c r="J12" s="29">
        <v>1576856.7700000003</v>
      </c>
      <c r="K12" s="87">
        <f t="shared" si="2"/>
        <v>19.333886331890834</v>
      </c>
      <c r="L12" s="42">
        <v>978375.46</v>
      </c>
      <c r="M12" s="87">
        <f t="shared" si="3"/>
        <v>10.341907885685862</v>
      </c>
      <c r="N12" s="47">
        <f t="shared" si="7"/>
        <v>-598481.31000000029</v>
      </c>
      <c r="O12" s="30">
        <f t="shared" si="8"/>
        <v>-37.954069220884293</v>
      </c>
      <c r="P12" s="50">
        <f t="shared" ref="P12:P27" si="9">M12-K12</f>
        <v>-8.991978446204973</v>
      </c>
    </row>
    <row r="13" spans="1:16" x14ac:dyDescent="0.25">
      <c r="A13" s="95" t="s">
        <v>6</v>
      </c>
      <c r="B13" s="132" t="s">
        <v>43</v>
      </c>
      <c r="C13" s="29">
        <v>0</v>
      </c>
      <c r="D13" s="87">
        <f t="shared" si="0"/>
        <v>0</v>
      </c>
      <c r="E13" s="29">
        <v>0</v>
      </c>
      <c r="F13" s="87">
        <f t="shared" si="1"/>
        <v>0</v>
      </c>
      <c r="G13" s="47">
        <f t="shared" si="4"/>
        <v>0</v>
      </c>
      <c r="H13" s="30" t="str">
        <f t="shared" si="5"/>
        <v>-</v>
      </c>
      <c r="I13" s="38">
        <f t="shared" si="6"/>
        <v>0</v>
      </c>
      <c r="J13" s="29">
        <v>0</v>
      </c>
      <c r="K13" s="87">
        <f t="shared" si="2"/>
        <v>0</v>
      </c>
      <c r="L13" s="29">
        <v>0</v>
      </c>
      <c r="M13" s="87">
        <f t="shared" si="3"/>
        <v>0</v>
      </c>
      <c r="N13" s="47">
        <f t="shared" si="7"/>
        <v>0</v>
      </c>
      <c r="O13" s="30" t="str">
        <f t="shared" si="8"/>
        <v>-</v>
      </c>
      <c r="P13" s="50">
        <f t="shared" si="9"/>
        <v>0</v>
      </c>
    </row>
    <row r="14" spans="1:16" x14ac:dyDescent="0.25">
      <c r="A14" s="95" t="s">
        <v>7</v>
      </c>
      <c r="B14" s="132" t="s">
        <v>45</v>
      </c>
      <c r="C14" s="29">
        <v>0</v>
      </c>
      <c r="D14" s="87">
        <f t="shared" si="0"/>
        <v>0</v>
      </c>
      <c r="E14" s="29">
        <v>0</v>
      </c>
      <c r="F14" s="87">
        <f t="shared" si="1"/>
        <v>0</v>
      </c>
      <c r="G14" s="47">
        <f t="shared" si="4"/>
        <v>0</v>
      </c>
      <c r="H14" s="30" t="str">
        <f t="shared" si="5"/>
        <v>-</v>
      </c>
      <c r="I14" s="38">
        <f t="shared" si="6"/>
        <v>0</v>
      </c>
      <c r="J14" s="29">
        <v>0</v>
      </c>
      <c r="K14" s="87">
        <f t="shared" si="2"/>
        <v>0</v>
      </c>
      <c r="L14" s="29">
        <v>0</v>
      </c>
      <c r="M14" s="87">
        <f t="shared" si="3"/>
        <v>0</v>
      </c>
      <c r="N14" s="47">
        <f t="shared" si="7"/>
        <v>0</v>
      </c>
      <c r="O14" s="30" t="str">
        <f t="shared" si="8"/>
        <v>-</v>
      </c>
      <c r="P14" s="50">
        <f t="shared" si="9"/>
        <v>0</v>
      </c>
    </row>
    <row r="15" spans="1:16" x14ac:dyDescent="0.25">
      <c r="A15" s="95" t="s">
        <v>8</v>
      </c>
      <c r="B15" s="132" t="s">
        <v>46</v>
      </c>
      <c r="C15" s="29">
        <v>0</v>
      </c>
      <c r="D15" s="87">
        <f t="shared" si="0"/>
        <v>0</v>
      </c>
      <c r="E15" s="29">
        <v>0</v>
      </c>
      <c r="F15" s="87">
        <f t="shared" si="1"/>
        <v>0</v>
      </c>
      <c r="G15" s="47">
        <f t="shared" si="4"/>
        <v>0</v>
      </c>
      <c r="H15" s="30" t="str">
        <f t="shared" si="5"/>
        <v>-</v>
      </c>
      <c r="I15" s="38">
        <f t="shared" si="6"/>
        <v>0</v>
      </c>
      <c r="J15" s="29">
        <v>0</v>
      </c>
      <c r="K15" s="87">
        <f t="shared" si="2"/>
        <v>0</v>
      </c>
      <c r="L15" s="29">
        <v>0</v>
      </c>
      <c r="M15" s="87">
        <f t="shared" si="3"/>
        <v>0</v>
      </c>
      <c r="N15" s="47">
        <f t="shared" si="7"/>
        <v>0</v>
      </c>
      <c r="O15" s="30" t="str">
        <f t="shared" si="8"/>
        <v>-</v>
      </c>
      <c r="P15" s="50">
        <f t="shared" si="9"/>
        <v>0</v>
      </c>
    </row>
    <row r="16" spans="1:16" x14ac:dyDescent="0.25">
      <c r="A16" s="95" t="s">
        <v>9</v>
      </c>
      <c r="B16" s="132" t="s">
        <v>74</v>
      </c>
      <c r="C16" s="29">
        <v>0</v>
      </c>
      <c r="D16" s="87">
        <f t="shared" si="0"/>
        <v>0</v>
      </c>
      <c r="E16" s="29">
        <v>3</v>
      </c>
      <c r="F16" s="87">
        <f t="shared" si="1"/>
        <v>8.201202843083652E-2</v>
      </c>
      <c r="G16" s="47">
        <f t="shared" si="4"/>
        <v>3</v>
      </c>
      <c r="H16" s="30" t="str">
        <f t="shared" si="5"/>
        <v>-</v>
      </c>
      <c r="I16" s="38">
        <f t="shared" si="6"/>
        <v>8.201202843083652E-2</v>
      </c>
      <c r="J16" s="29">
        <v>0</v>
      </c>
      <c r="K16" s="87">
        <f t="shared" si="2"/>
        <v>0</v>
      </c>
      <c r="L16" s="29">
        <v>2189.0300000000002</v>
      </c>
      <c r="M16" s="87">
        <f t="shared" si="3"/>
        <v>2.3139119432741009E-2</v>
      </c>
      <c r="N16" s="47">
        <f t="shared" si="7"/>
        <v>2189.0300000000002</v>
      </c>
      <c r="O16" s="30" t="str">
        <f t="shared" si="8"/>
        <v>-</v>
      </c>
      <c r="P16" s="50">
        <f t="shared" si="9"/>
        <v>2.3139119432741009E-2</v>
      </c>
    </row>
    <row r="17" spans="1:16" ht="25.5" x14ac:dyDescent="0.25">
      <c r="A17" s="95" t="s">
        <v>10</v>
      </c>
      <c r="B17" s="132" t="s">
        <v>47</v>
      </c>
      <c r="C17" s="29">
        <v>53</v>
      </c>
      <c r="D17" s="87">
        <f t="shared" si="0"/>
        <v>1.4755011135857461</v>
      </c>
      <c r="E17" s="29">
        <v>68</v>
      </c>
      <c r="F17" s="87">
        <f t="shared" si="1"/>
        <v>1.8589393110989612</v>
      </c>
      <c r="G17" s="47">
        <f t="shared" si="4"/>
        <v>15</v>
      </c>
      <c r="H17" s="30">
        <f t="shared" si="5"/>
        <v>28.30188679245283</v>
      </c>
      <c r="I17" s="38">
        <f t="shared" si="6"/>
        <v>0.38343819751321506</v>
      </c>
      <c r="J17" s="29">
        <v>71833.909999999989</v>
      </c>
      <c r="K17" s="87">
        <f t="shared" si="2"/>
        <v>0.88075764212578156</v>
      </c>
      <c r="L17" s="29">
        <v>441138.94000000006</v>
      </c>
      <c r="M17" s="87">
        <f t="shared" si="3"/>
        <v>4.6630546950442762</v>
      </c>
      <c r="N17" s="47">
        <f t="shared" si="7"/>
        <v>369305.03000000009</v>
      </c>
      <c r="O17" s="30">
        <f t="shared" si="8"/>
        <v>514.10960366768302</v>
      </c>
      <c r="P17" s="50">
        <f t="shared" si="9"/>
        <v>3.7822970529184947</v>
      </c>
    </row>
    <row r="18" spans="1:16" x14ac:dyDescent="0.25">
      <c r="A18" s="95" t="s">
        <v>11</v>
      </c>
      <c r="B18" s="132" t="s">
        <v>48</v>
      </c>
      <c r="C18" s="29">
        <v>84</v>
      </c>
      <c r="D18" s="87">
        <f t="shared" si="0"/>
        <v>2.338530066815145</v>
      </c>
      <c r="E18" s="29">
        <v>79</v>
      </c>
      <c r="F18" s="87">
        <f t="shared" si="1"/>
        <v>2.1596500820120283</v>
      </c>
      <c r="G18" s="47">
        <f t="shared" si="4"/>
        <v>-5</v>
      </c>
      <c r="H18" s="30">
        <f t="shared" si="5"/>
        <v>-5.9523809523809517</v>
      </c>
      <c r="I18" s="38">
        <f t="shared" si="6"/>
        <v>-0.17887998480311662</v>
      </c>
      <c r="J18" s="29">
        <v>117468.65999999999</v>
      </c>
      <c r="K18" s="87">
        <f t="shared" si="2"/>
        <v>1.4402866279348445</v>
      </c>
      <c r="L18" s="29">
        <v>100202.56</v>
      </c>
      <c r="M18" s="87">
        <f t="shared" si="3"/>
        <v>1.0591901450900156</v>
      </c>
      <c r="N18" s="47">
        <f t="shared" si="7"/>
        <v>-17266.099999999991</v>
      </c>
      <c r="O18" s="30">
        <f t="shared" si="8"/>
        <v>-14.698473618410215</v>
      </c>
      <c r="P18" s="50">
        <f t="shared" si="9"/>
        <v>-0.38109648284482889</v>
      </c>
    </row>
    <row r="19" spans="1:16" ht="25.5" x14ac:dyDescent="0.25">
      <c r="A19" s="95" t="s">
        <v>12</v>
      </c>
      <c r="B19" s="132" t="s">
        <v>50</v>
      </c>
      <c r="C19" s="29">
        <v>1505</v>
      </c>
      <c r="D19" s="87">
        <f t="shared" si="0"/>
        <v>41.898663697104674</v>
      </c>
      <c r="E19" s="29">
        <v>1646</v>
      </c>
      <c r="F19" s="87">
        <f t="shared" si="1"/>
        <v>44.99726626571897</v>
      </c>
      <c r="G19" s="47">
        <f t="shared" si="4"/>
        <v>141</v>
      </c>
      <c r="H19" s="30">
        <f t="shared" si="5"/>
        <v>9.368770764119601</v>
      </c>
      <c r="I19" s="38">
        <f t="shared" si="6"/>
        <v>3.0986025686142966</v>
      </c>
      <c r="J19" s="29">
        <v>4067795.7100000004</v>
      </c>
      <c r="K19" s="87">
        <f t="shared" si="2"/>
        <v>49.875360511337483</v>
      </c>
      <c r="L19" s="29">
        <v>5986270.9399999995</v>
      </c>
      <c r="M19" s="87">
        <f t="shared" si="3"/>
        <v>63.277816310149589</v>
      </c>
      <c r="N19" s="47">
        <f t="shared" si="7"/>
        <v>1918475.2299999991</v>
      </c>
      <c r="O19" s="30">
        <f t="shared" si="8"/>
        <v>47.162526507507401</v>
      </c>
      <c r="P19" s="50">
        <f t="shared" si="9"/>
        <v>13.402455798812106</v>
      </c>
    </row>
    <row r="20" spans="1:16" ht="25.5" x14ac:dyDescent="0.25">
      <c r="A20" s="95" t="s">
        <v>13</v>
      </c>
      <c r="B20" s="132" t="s">
        <v>51</v>
      </c>
      <c r="C20" s="29">
        <v>0</v>
      </c>
      <c r="D20" s="87">
        <f t="shared" si="0"/>
        <v>0</v>
      </c>
      <c r="E20" s="29">
        <v>0</v>
      </c>
      <c r="F20" s="87">
        <f t="shared" si="1"/>
        <v>0</v>
      </c>
      <c r="G20" s="47">
        <f t="shared" si="4"/>
        <v>0</v>
      </c>
      <c r="H20" s="30" t="str">
        <f t="shared" si="5"/>
        <v>-</v>
      </c>
      <c r="I20" s="38">
        <f t="shared" si="6"/>
        <v>0</v>
      </c>
      <c r="J20" s="29">
        <v>0</v>
      </c>
      <c r="K20" s="87">
        <f t="shared" si="2"/>
        <v>0</v>
      </c>
      <c r="L20" s="29">
        <v>0</v>
      </c>
      <c r="M20" s="87">
        <f t="shared" si="3"/>
        <v>0</v>
      </c>
      <c r="N20" s="47">
        <f t="shared" si="7"/>
        <v>0</v>
      </c>
      <c r="O20" s="30" t="str">
        <f t="shared" si="8"/>
        <v>-</v>
      </c>
      <c r="P20" s="50">
        <f t="shared" si="9"/>
        <v>0</v>
      </c>
    </row>
    <row r="21" spans="1:16" ht="25.5" x14ac:dyDescent="0.25">
      <c r="A21" s="95" t="s">
        <v>14</v>
      </c>
      <c r="B21" s="132" t="s">
        <v>52</v>
      </c>
      <c r="C21" s="29">
        <v>0</v>
      </c>
      <c r="D21" s="87">
        <f t="shared" si="0"/>
        <v>0</v>
      </c>
      <c r="E21" s="29">
        <v>0</v>
      </c>
      <c r="F21" s="87">
        <f t="shared" si="1"/>
        <v>0</v>
      </c>
      <c r="G21" s="47">
        <f t="shared" si="4"/>
        <v>0</v>
      </c>
      <c r="H21" s="30" t="str">
        <f t="shared" si="5"/>
        <v>-</v>
      </c>
      <c r="I21" s="38">
        <f t="shared" si="6"/>
        <v>0</v>
      </c>
      <c r="J21" s="29">
        <v>0</v>
      </c>
      <c r="K21" s="87">
        <f t="shared" si="2"/>
        <v>0</v>
      </c>
      <c r="L21" s="29">
        <v>0</v>
      </c>
      <c r="M21" s="87">
        <f t="shared" si="3"/>
        <v>0</v>
      </c>
      <c r="N21" s="47">
        <f t="shared" si="7"/>
        <v>0</v>
      </c>
      <c r="O21" s="30" t="str">
        <f t="shared" si="8"/>
        <v>-</v>
      </c>
      <c r="P21" s="50">
        <f t="shared" si="9"/>
        <v>0</v>
      </c>
    </row>
    <row r="22" spans="1:16" x14ac:dyDescent="0.25">
      <c r="A22" s="95" t="s">
        <v>15</v>
      </c>
      <c r="B22" s="132" t="s">
        <v>53</v>
      </c>
      <c r="C22" s="29">
        <v>5</v>
      </c>
      <c r="D22" s="87">
        <f t="shared" si="0"/>
        <v>0.13919821826280623</v>
      </c>
      <c r="E22" s="29">
        <v>6</v>
      </c>
      <c r="F22" s="87">
        <f t="shared" si="1"/>
        <v>0.16402405686167304</v>
      </c>
      <c r="G22" s="47">
        <f t="shared" si="4"/>
        <v>1</v>
      </c>
      <c r="H22" s="30">
        <f t="shared" si="5"/>
        <v>20</v>
      </c>
      <c r="I22" s="38">
        <f t="shared" si="6"/>
        <v>2.4825838598866806E-2</v>
      </c>
      <c r="J22" s="29">
        <v>16644.47</v>
      </c>
      <c r="K22" s="87">
        <f t="shared" si="2"/>
        <v>0.2040783266793261</v>
      </c>
      <c r="L22" s="29">
        <v>48842.990000000005</v>
      </c>
      <c r="M22" s="87">
        <f t="shared" si="3"/>
        <v>0.51629433085073062</v>
      </c>
      <c r="N22" s="47">
        <f t="shared" si="7"/>
        <v>32198.520000000004</v>
      </c>
      <c r="O22" s="30">
        <f t="shared" si="8"/>
        <v>193.44875505197822</v>
      </c>
      <c r="P22" s="50">
        <f t="shared" si="9"/>
        <v>0.31221600417140449</v>
      </c>
    </row>
    <row r="23" spans="1:16" x14ac:dyDescent="0.25">
      <c r="A23" s="95" t="s">
        <v>16</v>
      </c>
      <c r="B23" s="132" t="s">
        <v>49</v>
      </c>
      <c r="C23" s="29">
        <v>0</v>
      </c>
      <c r="D23" s="87">
        <f t="shared" si="0"/>
        <v>0</v>
      </c>
      <c r="E23" s="29">
        <v>0</v>
      </c>
      <c r="F23" s="87">
        <f t="shared" si="1"/>
        <v>0</v>
      </c>
      <c r="G23" s="47">
        <f t="shared" si="4"/>
        <v>0</v>
      </c>
      <c r="H23" s="30" t="str">
        <f t="shared" si="5"/>
        <v>-</v>
      </c>
      <c r="I23" s="38">
        <f t="shared" si="6"/>
        <v>0</v>
      </c>
      <c r="J23" s="29">
        <v>0</v>
      </c>
      <c r="K23" s="87">
        <f t="shared" si="2"/>
        <v>0</v>
      </c>
      <c r="L23" s="29">
        <v>0</v>
      </c>
      <c r="M23" s="87">
        <f t="shared" si="3"/>
        <v>0</v>
      </c>
      <c r="N23" s="47">
        <f t="shared" si="7"/>
        <v>0</v>
      </c>
      <c r="O23" s="30" t="str">
        <f t="shared" si="8"/>
        <v>-</v>
      </c>
      <c r="P23" s="50">
        <f t="shared" si="9"/>
        <v>0</v>
      </c>
    </row>
    <row r="24" spans="1:16" x14ac:dyDescent="0.25">
      <c r="A24" s="95" t="s">
        <v>17</v>
      </c>
      <c r="B24" s="132" t="s">
        <v>75</v>
      </c>
      <c r="C24" s="29">
        <v>0</v>
      </c>
      <c r="D24" s="87">
        <f t="shared" si="0"/>
        <v>0</v>
      </c>
      <c r="E24" s="29">
        <v>0</v>
      </c>
      <c r="F24" s="87">
        <f t="shared" si="1"/>
        <v>0</v>
      </c>
      <c r="G24" s="47">
        <f t="shared" si="4"/>
        <v>0</v>
      </c>
      <c r="H24" s="30" t="str">
        <f t="shared" si="5"/>
        <v>-</v>
      </c>
      <c r="I24" s="38">
        <f t="shared" si="6"/>
        <v>0</v>
      </c>
      <c r="J24" s="29">
        <v>0</v>
      </c>
      <c r="K24" s="87">
        <f t="shared" si="2"/>
        <v>0</v>
      </c>
      <c r="L24" s="29">
        <v>0</v>
      </c>
      <c r="M24" s="87">
        <f t="shared" si="3"/>
        <v>0</v>
      </c>
      <c r="N24" s="47">
        <f t="shared" si="7"/>
        <v>0</v>
      </c>
      <c r="O24" s="30" t="str">
        <f t="shared" si="8"/>
        <v>-</v>
      </c>
      <c r="P24" s="50">
        <f t="shared" si="9"/>
        <v>0</v>
      </c>
    </row>
    <row r="25" spans="1:16" ht="18.75" customHeight="1" x14ac:dyDescent="0.25">
      <c r="A25" s="95" t="s">
        <v>18</v>
      </c>
      <c r="B25" s="132" t="s">
        <v>76</v>
      </c>
      <c r="C25" s="29">
        <v>4</v>
      </c>
      <c r="D25" s="87">
        <f t="shared" si="0"/>
        <v>0.11135857461024498</v>
      </c>
      <c r="E25" s="29">
        <v>14</v>
      </c>
      <c r="F25" s="87">
        <f t="shared" si="1"/>
        <v>0.38272279934390374</v>
      </c>
      <c r="G25" s="47">
        <f t="shared" si="4"/>
        <v>10</v>
      </c>
      <c r="H25" s="30">
        <f t="shared" si="5"/>
        <v>250</v>
      </c>
      <c r="I25" s="38">
        <f t="shared" si="6"/>
        <v>0.27136422473365873</v>
      </c>
      <c r="J25" s="29">
        <v>2886.1</v>
      </c>
      <c r="K25" s="87">
        <f t="shared" si="2"/>
        <v>3.5386555332143528E-2</v>
      </c>
      <c r="L25" s="29">
        <v>10072.780000000001</v>
      </c>
      <c r="M25" s="87">
        <f t="shared" si="3"/>
        <v>0.10647421891875626</v>
      </c>
      <c r="N25" s="47">
        <f t="shared" si="7"/>
        <v>7186.68</v>
      </c>
      <c r="O25" s="30">
        <f t="shared" si="8"/>
        <v>249.01008281071344</v>
      </c>
      <c r="P25" s="50">
        <f t="shared" si="9"/>
        <v>7.1087663586612726E-2</v>
      </c>
    </row>
    <row r="26" spans="1:16" x14ac:dyDescent="0.25">
      <c r="A26" s="95" t="s">
        <v>19</v>
      </c>
      <c r="B26" s="132" t="s">
        <v>54</v>
      </c>
      <c r="C26" s="29">
        <v>0</v>
      </c>
      <c r="D26" s="87">
        <f t="shared" si="0"/>
        <v>0</v>
      </c>
      <c r="E26" s="29">
        <v>0</v>
      </c>
      <c r="F26" s="87">
        <f t="shared" si="1"/>
        <v>0</v>
      </c>
      <c r="G26" s="47">
        <f t="shared" si="4"/>
        <v>0</v>
      </c>
      <c r="H26" s="30" t="str">
        <f t="shared" si="5"/>
        <v>-</v>
      </c>
      <c r="I26" s="38">
        <f t="shared" si="6"/>
        <v>0</v>
      </c>
      <c r="J26" s="29">
        <v>0</v>
      </c>
      <c r="K26" s="87">
        <f t="shared" si="2"/>
        <v>0</v>
      </c>
      <c r="L26" s="29">
        <v>0</v>
      </c>
      <c r="M26" s="87">
        <f t="shared" si="3"/>
        <v>0</v>
      </c>
      <c r="N26" s="47">
        <f t="shared" si="7"/>
        <v>0</v>
      </c>
      <c r="O26" s="30" t="str">
        <f t="shared" si="8"/>
        <v>-</v>
      </c>
      <c r="P26" s="50">
        <f t="shared" si="9"/>
        <v>0</v>
      </c>
    </row>
    <row r="27" spans="1:16" x14ac:dyDescent="0.25">
      <c r="A27" s="95" t="s">
        <v>20</v>
      </c>
      <c r="B27" s="132" t="s">
        <v>44</v>
      </c>
      <c r="C27" s="29">
        <v>0</v>
      </c>
      <c r="D27" s="87">
        <f t="shared" si="0"/>
        <v>0</v>
      </c>
      <c r="E27" s="29">
        <v>0</v>
      </c>
      <c r="F27" s="87">
        <f t="shared" si="1"/>
        <v>0</v>
      </c>
      <c r="G27" s="47">
        <f>E27-C27</f>
        <v>0</v>
      </c>
      <c r="H27" s="30" t="str">
        <f t="shared" si="5"/>
        <v>-</v>
      </c>
      <c r="I27" s="38">
        <f t="shared" si="6"/>
        <v>0</v>
      </c>
      <c r="J27" s="29">
        <v>0</v>
      </c>
      <c r="K27" s="87">
        <f t="shared" si="2"/>
        <v>0</v>
      </c>
      <c r="L27" s="29">
        <v>0</v>
      </c>
      <c r="M27" s="87">
        <f t="shared" si="3"/>
        <v>0</v>
      </c>
      <c r="N27" s="47">
        <f>L27-J27</f>
        <v>0</v>
      </c>
      <c r="O27" s="30" t="str">
        <f t="shared" si="8"/>
        <v>-</v>
      </c>
      <c r="P27" s="50">
        <f t="shared" si="9"/>
        <v>0</v>
      </c>
    </row>
    <row r="28" spans="1:16" x14ac:dyDescent="0.25">
      <c r="A28" s="96" t="s">
        <v>34</v>
      </c>
      <c r="B28" s="130" t="s">
        <v>24</v>
      </c>
      <c r="C28" s="31">
        <f>SUM(C10:C27)</f>
        <v>3243</v>
      </c>
      <c r="D28" s="32">
        <f>SUM(D10:D27)</f>
        <v>90.283964365256111</v>
      </c>
      <c r="E28" s="31">
        <f>SUM(E10:E27)</f>
        <v>3393</v>
      </c>
      <c r="F28" s="32">
        <f>SUM(F10:F27)</f>
        <v>92.755604155276117</v>
      </c>
      <c r="G28" s="32">
        <f>E28-C28</f>
        <v>150</v>
      </c>
      <c r="H28" s="32">
        <f>(E28-C28)/C28*100</f>
        <v>4.6253469010175765</v>
      </c>
      <c r="I28" s="40">
        <f>F28-D28</f>
        <v>2.4716397900200064</v>
      </c>
      <c r="J28" s="31">
        <f>SUM(J10:J27)</f>
        <v>6715101.7600000007</v>
      </c>
      <c r="K28" s="43">
        <f>SUM(K10:K27)</f>
        <v>82.334056335960085</v>
      </c>
      <c r="L28" s="31">
        <f>SUM(L10:L27)</f>
        <v>8489563.0499999989</v>
      </c>
      <c r="M28" s="43">
        <f>SUM(M10:M27)</f>
        <v>89.738840192110203</v>
      </c>
      <c r="N28" s="43">
        <f>L28-J28</f>
        <v>1774461.2899999982</v>
      </c>
      <c r="O28" s="43">
        <f>(L28-J28)/J28*100</f>
        <v>26.424935219447782</v>
      </c>
      <c r="P28" s="51">
        <f>M28-K28</f>
        <v>7.404783856150118</v>
      </c>
    </row>
    <row r="29" spans="1:16" x14ac:dyDescent="0.25">
      <c r="A29" s="97" t="s">
        <v>29</v>
      </c>
      <c r="B29" s="128" t="s">
        <v>25</v>
      </c>
      <c r="C29" s="29">
        <v>253</v>
      </c>
      <c r="D29" s="87">
        <f>C29/C$34*100</f>
        <v>7.0434298440979957</v>
      </c>
      <c r="E29" s="29">
        <v>212</v>
      </c>
      <c r="F29" s="87">
        <f>E29/E$34*100</f>
        <v>5.7955166757791146</v>
      </c>
      <c r="G29" s="47">
        <f>E29-C29</f>
        <v>-41</v>
      </c>
      <c r="H29" s="30">
        <f t="shared" si="5"/>
        <v>-16.205533596837945</v>
      </c>
      <c r="I29" s="38">
        <f t="shared" si="6"/>
        <v>-1.2479131683188811</v>
      </c>
      <c r="J29" s="29">
        <v>1288644.6299999999</v>
      </c>
      <c r="K29" s="87">
        <f>J29/J$34*100</f>
        <v>15.800108971610346</v>
      </c>
      <c r="L29" s="29">
        <v>815924.75</v>
      </c>
      <c r="M29" s="87">
        <f>L29/L$34*100</f>
        <v>8.624724301804612</v>
      </c>
      <c r="N29" s="47">
        <f>L29-J29</f>
        <v>-472719.87999999989</v>
      </c>
      <c r="O29" s="30">
        <f t="shared" ref="O29:O32" si="10">IFERROR((L29-J29)/J29*100, "-")</f>
        <v>-36.68349434708</v>
      </c>
      <c r="P29" s="52">
        <f>M29-K29</f>
        <v>-7.1753846698057338</v>
      </c>
    </row>
    <row r="30" spans="1:16" x14ac:dyDescent="0.25">
      <c r="A30" s="97" t="s">
        <v>26</v>
      </c>
      <c r="B30" s="129" t="s">
        <v>27</v>
      </c>
      <c r="C30" s="29">
        <v>3</v>
      </c>
      <c r="D30" s="87">
        <f>C30/C$34*100</f>
        <v>8.3518930957683743E-2</v>
      </c>
      <c r="E30" s="29">
        <v>0</v>
      </c>
      <c r="F30" s="87">
        <f>E30/E$34*100</f>
        <v>0</v>
      </c>
      <c r="G30" s="47">
        <f t="shared" ref="G30:G32" si="11">E30-C30</f>
        <v>-3</v>
      </c>
      <c r="H30" s="30">
        <f t="shared" si="5"/>
        <v>-100</v>
      </c>
      <c r="I30" s="38">
        <f t="shared" si="6"/>
        <v>-8.3518930957683743E-2</v>
      </c>
      <c r="J30" s="29">
        <v>3047.67</v>
      </c>
      <c r="K30" s="87">
        <f>J30/J$34*100</f>
        <v>3.7367569761655478E-2</v>
      </c>
      <c r="L30" s="29">
        <v>441.38</v>
      </c>
      <c r="M30" s="87">
        <f>L30/L$34*100</f>
        <v>4.6656028173315241E-3</v>
      </c>
      <c r="N30" s="47">
        <f t="shared" ref="N30:N32" si="12">L30-J30</f>
        <v>-2606.29</v>
      </c>
      <c r="O30" s="30">
        <f t="shared" si="10"/>
        <v>-85.517460879950917</v>
      </c>
      <c r="P30" s="52">
        <f t="shared" ref="P30:P32" si="13">M30-K30</f>
        <v>-3.2701966944323951E-2</v>
      </c>
    </row>
    <row r="31" spans="1:16" ht="25.5" x14ac:dyDescent="0.25">
      <c r="A31" s="97" t="s">
        <v>28</v>
      </c>
      <c r="B31" s="133" t="s">
        <v>30</v>
      </c>
      <c r="C31" s="29">
        <v>93</v>
      </c>
      <c r="D31" s="87">
        <f>C31/C$34*100</f>
        <v>2.5890868596881962</v>
      </c>
      <c r="E31" s="29">
        <v>53</v>
      </c>
      <c r="F31" s="87">
        <f>E31/E$34*100</f>
        <v>1.4488791689447786</v>
      </c>
      <c r="G31" s="47">
        <f t="shared" si="11"/>
        <v>-40</v>
      </c>
      <c r="H31" s="30">
        <f t="shared" si="5"/>
        <v>-43.01075268817204</v>
      </c>
      <c r="I31" s="38">
        <f t="shared" si="6"/>
        <v>-1.1402076907434175</v>
      </c>
      <c r="J31" s="29">
        <v>149128.36000000002</v>
      </c>
      <c r="K31" s="87">
        <f>J31/J$34*100</f>
        <v>1.8284671226678979</v>
      </c>
      <c r="L31" s="29">
        <v>154370.32</v>
      </c>
      <c r="M31" s="87">
        <f>L31/L$34*100</f>
        <v>1.6317699032678621</v>
      </c>
      <c r="N31" s="47">
        <f t="shared" si="12"/>
        <v>5241.9599999999919</v>
      </c>
      <c r="O31" s="30">
        <f t="shared" si="10"/>
        <v>3.5150658131022103</v>
      </c>
      <c r="P31" s="52">
        <f t="shared" si="13"/>
        <v>-0.19669721940003582</v>
      </c>
    </row>
    <row r="32" spans="1:16" x14ac:dyDescent="0.25">
      <c r="A32" s="95" t="s">
        <v>23</v>
      </c>
      <c r="B32" s="133" t="s">
        <v>39</v>
      </c>
      <c r="C32" s="33">
        <v>0</v>
      </c>
      <c r="D32" s="87">
        <f>C32/C$34*100</f>
        <v>0</v>
      </c>
      <c r="E32" s="29">
        <v>0</v>
      </c>
      <c r="F32" s="87">
        <f>E32/E$34*100</f>
        <v>0</v>
      </c>
      <c r="G32" s="47">
        <f t="shared" si="11"/>
        <v>0</v>
      </c>
      <c r="H32" s="30" t="str">
        <f t="shared" si="5"/>
        <v>-</v>
      </c>
      <c r="I32" s="38">
        <f t="shared" si="6"/>
        <v>0</v>
      </c>
      <c r="J32" s="29">
        <v>0</v>
      </c>
      <c r="K32" s="87">
        <f>J32/J$34*100</f>
        <v>0</v>
      </c>
      <c r="L32" s="29">
        <v>0</v>
      </c>
      <c r="M32" s="87">
        <f>L32/L$34*100</f>
        <v>0</v>
      </c>
      <c r="N32" s="47">
        <f t="shared" si="12"/>
        <v>0</v>
      </c>
      <c r="O32" s="30" t="str">
        <f t="shared" si="10"/>
        <v>-</v>
      </c>
      <c r="P32" s="52">
        <f t="shared" si="13"/>
        <v>0</v>
      </c>
    </row>
    <row r="33" spans="1:16" x14ac:dyDescent="0.25">
      <c r="A33" s="98" t="s">
        <v>21</v>
      </c>
      <c r="B33" s="131" t="s">
        <v>22</v>
      </c>
      <c r="C33" s="34">
        <f>SUM(C29:C32)</f>
        <v>349</v>
      </c>
      <c r="D33" s="48">
        <f>SUM(D29:D32)</f>
        <v>9.716035634743875</v>
      </c>
      <c r="E33" s="34">
        <f>SUM(E29:E32)</f>
        <v>265</v>
      </c>
      <c r="F33" s="48">
        <f>SUM(F29:F32)</f>
        <v>7.2443958447238934</v>
      </c>
      <c r="G33" s="46">
        <f>E33-C33</f>
        <v>-84</v>
      </c>
      <c r="H33" s="46">
        <f>(E33-C33)/C33*100</f>
        <v>-24.068767908309454</v>
      </c>
      <c r="I33" s="41">
        <f>F33-D33</f>
        <v>-2.4716397900199816</v>
      </c>
      <c r="J33" s="34">
        <f>SUM(J29:J32)</f>
        <v>1440820.66</v>
      </c>
      <c r="K33" s="43">
        <f>SUM(K29:K32)</f>
        <v>17.665943664039901</v>
      </c>
      <c r="L33" s="34">
        <f>SUM(L29:L32)</f>
        <v>970736.45</v>
      </c>
      <c r="M33" s="48">
        <f>SUM(M29:M32)</f>
        <v>10.261159807889806</v>
      </c>
      <c r="N33" s="48">
        <f>L33-J33</f>
        <v>-470084.20999999996</v>
      </c>
      <c r="O33" s="48">
        <f>(L33-J33)/J33*100</f>
        <v>-32.626143075988374</v>
      </c>
      <c r="P33" s="53">
        <f>M33-K33</f>
        <v>-7.4047838561500949</v>
      </c>
    </row>
    <row r="34" spans="1:16" ht="13.5" customHeight="1" x14ac:dyDescent="0.25">
      <c r="A34" s="20" t="s">
        <v>37</v>
      </c>
      <c r="B34" s="134" t="s">
        <v>38</v>
      </c>
      <c r="C34" s="36">
        <f>C28+C33</f>
        <v>3592</v>
      </c>
      <c r="D34" s="45">
        <f>D28+D33</f>
        <v>99.999999999999986</v>
      </c>
      <c r="E34" s="36">
        <f>E28+E33</f>
        <v>3658</v>
      </c>
      <c r="F34" s="37">
        <f>F28+F33</f>
        <v>100.00000000000001</v>
      </c>
      <c r="G34" s="35">
        <f>G28+G33</f>
        <v>66</v>
      </c>
      <c r="H34" s="35">
        <f>(E34-C34)/C34*100</f>
        <v>1.8374164810690423</v>
      </c>
      <c r="I34" s="35">
        <f>F34-D34</f>
        <v>0</v>
      </c>
      <c r="J34" s="36">
        <f>J28+J33</f>
        <v>8155922.4200000009</v>
      </c>
      <c r="K34" s="37">
        <f>(K28+K33)</f>
        <v>99.999999999999986</v>
      </c>
      <c r="L34" s="36">
        <f>L28+L33</f>
        <v>9460299.4999999981</v>
      </c>
      <c r="M34" s="37">
        <f>(M28+M33)</f>
        <v>100.00000000000001</v>
      </c>
      <c r="N34" s="49">
        <f>N28+N33</f>
        <v>1304377.0799999982</v>
      </c>
      <c r="O34" s="35">
        <f>(L34-J34)/J34*100</f>
        <v>15.993004994767926</v>
      </c>
      <c r="P34" s="35">
        <f>M34-K34</f>
        <v>0</v>
      </c>
    </row>
    <row r="37" spans="1:16" x14ac:dyDescent="0.25">
      <c r="B37" s="92" t="s">
        <v>72</v>
      </c>
    </row>
  </sheetData>
  <mergeCells count="6">
    <mergeCell ref="A7:A9"/>
    <mergeCell ref="C7:I7"/>
    <mergeCell ref="J7:P7"/>
    <mergeCell ref="G8:H8"/>
    <mergeCell ref="N8:O8"/>
    <mergeCell ref="B7:B9"/>
  </mergeCells>
  <pageMargins left="0.39370078740157483" right="0.39370078740157483" top="0.74803149606299213" bottom="0.74803149606299213" header="0.31496062992125984" footer="0.31496062992125984"/>
  <pageSetup paperSize="9" scale="70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28.02.2018.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8.5703125" customWidth="1"/>
    <col min="2" max="2" width="33.7109375" customWidth="1"/>
    <col min="3" max="3" width="10.7109375" customWidth="1"/>
    <col min="4" max="4" width="13" bestFit="1" customWidth="1"/>
    <col min="5" max="5" width="12" customWidth="1"/>
    <col min="6" max="6" width="12.85546875" bestFit="1" customWidth="1"/>
    <col min="7" max="7" width="11.5703125" bestFit="1" customWidth="1"/>
    <col min="8" max="8" width="12.42578125" bestFit="1" customWidth="1"/>
    <col min="9" max="9" width="12.28515625" style="1" customWidth="1"/>
    <col min="10" max="10" width="14.5703125" customWidth="1"/>
    <col min="11" max="11" width="9.28515625" customWidth="1"/>
    <col min="12" max="12" width="15" customWidth="1"/>
    <col min="13" max="13" width="8.85546875" customWidth="1"/>
    <col min="14" max="14" width="16.42578125" customWidth="1"/>
    <col min="15" max="15" width="10.28515625" customWidth="1"/>
    <col min="16" max="16" width="11.140625" customWidth="1"/>
  </cols>
  <sheetData>
    <row r="3" spans="1:18" x14ac:dyDescent="0.25">
      <c r="E3" s="10" t="s">
        <v>62</v>
      </c>
      <c r="F3" s="13"/>
      <c r="G3" s="13"/>
      <c r="H3" s="13"/>
      <c r="I3" s="14"/>
      <c r="J3" s="13"/>
      <c r="K3" s="13"/>
      <c r="L3" s="13"/>
      <c r="M3" s="13"/>
    </row>
    <row r="4" spans="1:18" x14ac:dyDescent="0.25">
      <c r="D4" s="8"/>
      <c r="E4" s="19"/>
      <c r="F4" s="8"/>
      <c r="G4" s="8"/>
      <c r="H4" s="8"/>
      <c r="I4" s="8"/>
      <c r="J4" s="8"/>
      <c r="K4" s="8"/>
      <c r="L4" s="8"/>
      <c r="M4" s="8"/>
      <c r="N4" s="8"/>
    </row>
    <row r="5" spans="1:18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8" ht="15.75" thickBot="1" x14ac:dyDescent="0.3"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8" ht="18" customHeight="1" x14ac:dyDescent="0.25">
      <c r="A7" s="142" t="s">
        <v>0</v>
      </c>
      <c r="B7" s="148" t="s">
        <v>33</v>
      </c>
      <c r="C7" s="145" t="s">
        <v>1</v>
      </c>
      <c r="D7" s="145"/>
      <c r="E7" s="145"/>
      <c r="F7" s="145"/>
      <c r="G7" s="145"/>
      <c r="H7" s="145"/>
      <c r="I7" s="145"/>
      <c r="J7" s="145" t="s">
        <v>35</v>
      </c>
      <c r="K7" s="145"/>
      <c r="L7" s="145"/>
      <c r="M7" s="145"/>
      <c r="N7" s="145"/>
      <c r="O7" s="145"/>
      <c r="P7" s="146"/>
    </row>
    <row r="8" spans="1:18" ht="38.25" customHeight="1" x14ac:dyDescent="0.25">
      <c r="A8" s="143"/>
      <c r="B8" s="149"/>
      <c r="C8" s="18" t="s">
        <v>1</v>
      </c>
      <c r="D8" s="18" t="s">
        <v>55</v>
      </c>
      <c r="E8" s="18" t="s">
        <v>1</v>
      </c>
      <c r="F8" s="18" t="s">
        <v>55</v>
      </c>
      <c r="G8" s="147" t="s">
        <v>31</v>
      </c>
      <c r="H8" s="147"/>
      <c r="I8" s="18" t="s">
        <v>32</v>
      </c>
      <c r="J8" s="18" t="s">
        <v>35</v>
      </c>
      <c r="K8" s="18" t="s">
        <v>55</v>
      </c>
      <c r="L8" s="18" t="s">
        <v>2</v>
      </c>
      <c r="M8" s="18" t="s">
        <v>55</v>
      </c>
      <c r="N8" s="147" t="s">
        <v>36</v>
      </c>
      <c r="O8" s="147"/>
      <c r="P8" s="16" t="s">
        <v>32</v>
      </c>
    </row>
    <row r="9" spans="1:18" ht="31.5" customHeight="1" thickBot="1" x14ac:dyDescent="0.3">
      <c r="A9" s="144"/>
      <c r="B9" s="150"/>
      <c r="C9" s="17" t="s">
        <v>63</v>
      </c>
      <c r="D9" s="17" t="s">
        <v>60</v>
      </c>
      <c r="E9" s="17" t="s">
        <v>64</v>
      </c>
      <c r="F9" s="17" t="s">
        <v>60</v>
      </c>
      <c r="G9" s="17" t="s">
        <v>67</v>
      </c>
      <c r="H9" s="17" t="s">
        <v>68</v>
      </c>
      <c r="I9" s="17" t="s">
        <v>60</v>
      </c>
      <c r="J9" s="17" t="s">
        <v>63</v>
      </c>
      <c r="K9" s="17" t="s">
        <v>60</v>
      </c>
      <c r="L9" s="17" t="s">
        <v>64</v>
      </c>
      <c r="M9" s="17" t="s">
        <v>60</v>
      </c>
      <c r="N9" s="17" t="s">
        <v>66</v>
      </c>
      <c r="O9" s="17" t="s">
        <v>68</v>
      </c>
      <c r="P9" s="15" t="s">
        <v>60</v>
      </c>
    </row>
    <row r="10" spans="1:18" x14ac:dyDescent="0.25">
      <c r="A10" s="94" t="s">
        <v>3</v>
      </c>
      <c r="B10" s="139" t="s">
        <v>40</v>
      </c>
      <c r="C10" s="29">
        <v>717</v>
      </c>
      <c r="D10" s="87">
        <f t="shared" ref="D10:D27" si="0">C10/C$34*100</f>
        <v>20.940420560747665</v>
      </c>
      <c r="E10" s="29">
        <v>1011</v>
      </c>
      <c r="F10" s="87">
        <f t="shared" ref="F10:F27" si="1">E10/E$34*100</f>
        <v>22.098360655737707</v>
      </c>
      <c r="G10" s="47">
        <f>E10-C10</f>
        <v>294</v>
      </c>
      <c r="H10" s="30">
        <f>IFERROR((E10-C10)/C10*100, "-")</f>
        <v>41.004184100418414</v>
      </c>
      <c r="I10" s="38">
        <f>F10-D10</f>
        <v>1.1579400949900425</v>
      </c>
      <c r="J10" s="39">
        <v>623721.89</v>
      </c>
      <c r="K10" s="87">
        <f t="shared" ref="K10:K27" si="2">J10/J$34*100</f>
        <v>7.5306415239078444</v>
      </c>
      <c r="L10" s="44">
        <v>940558.18999999983</v>
      </c>
      <c r="M10" s="87">
        <f t="shared" ref="M10:M27" si="3">L10/L$34*100</f>
        <v>8.2852295914510314</v>
      </c>
      <c r="N10" s="47">
        <f>L10-J10</f>
        <v>316836.29999999981</v>
      </c>
      <c r="O10" s="30">
        <f>IFERROR((L10-J10)/J10*100, "-")</f>
        <v>50.797688052923682</v>
      </c>
      <c r="P10" s="50">
        <f>M10-K10</f>
        <v>0.75458806754318708</v>
      </c>
    </row>
    <row r="11" spans="1:18" ht="20.25" customHeight="1" x14ac:dyDescent="0.25">
      <c r="A11" s="95" t="s">
        <v>4</v>
      </c>
      <c r="B11" s="139" t="s">
        <v>41</v>
      </c>
      <c r="C11" s="29">
        <v>70</v>
      </c>
      <c r="D11" s="87">
        <f t="shared" si="0"/>
        <v>2.0443925233644857</v>
      </c>
      <c r="E11" s="29">
        <v>136</v>
      </c>
      <c r="F11" s="87">
        <f t="shared" si="1"/>
        <v>2.9726775956284155</v>
      </c>
      <c r="G11" s="47">
        <f t="shared" ref="G11:G26" si="4">E11-C11</f>
        <v>66</v>
      </c>
      <c r="H11" s="30">
        <f t="shared" ref="H11:H32" si="5">IFERROR((E11-C11)/C11*100, "-")</f>
        <v>94.285714285714278</v>
      </c>
      <c r="I11" s="38">
        <f t="shared" ref="I11:I32" si="6">F11-D11</f>
        <v>0.92828507226392976</v>
      </c>
      <c r="J11" s="29">
        <v>62314.51</v>
      </c>
      <c r="K11" s="87">
        <f t="shared" si="2"/>
        <v>0.75236775247373566</v>
      </c>
      <c r="L11" s="42">
        <v>95651.29</v>
      </c>
      <c r="M11" s="87">
        <f t="shared" si="3"/>
        <v>0.84257721297229282</v>
      </c>
      <c r="N11" s="47">
        <f t="shared" ref="N11:N26" si="7">L11-J11</f>
        <v>33336.779999999992</v>
      </c>
      <c r="O11" s="30">
        <f t="shared" ref="O11:O27" si="8">IFERROR((L11-J11)/J11*100, "-")</f>
        <v>53.497620377661626</v>
      </c>
      <c r="P11" s="50">
        <f>M11-K11</f>
        <v>9.0209460498557159E-2</v>
      </c>
      <c r="R11" s="3"/>
    </row>
    <row r="12" spans="1:18" x14ac:dyDescent="0.25">
      <c r="A12" s="95" t="s">
        <v>5</v>
      </c>
      <c r="B12" s="139" t="s">
        <v>42</v>
      </c>
      <c r="C12" s="29">
        <v>514</v>
      </c>
      <c r="D12" s="87">
        <f t="shared" si="0"/>
        <v>15.011682242990654</v>
      </c>
      <c r="E12" s="29">
        <v>664</v>
      </c>
      <c r="F12" s="87">
        <f t="shared" si="1"/>
        <v>14.513661202185792</v>
      </c>
      <c r="G12" s="47">
        <f t="shared" si="4"/>
        <v>150</v>
      </c>
      <c r="H12" s="30">
        <f t="shared" si="5"/>
        <v>29.18287937743191</v>
      </c>
      <c r="I12" s="38">
        <f t="shared" si="6"/>
        <v>-0.49802104080486131</v>
      </c>
      <c r="J12" s="29">
        <v>1534221.7300000004</v>
      </c>
      <c r="K12" s="87">
        <f t="shared" si="2"/>
        <v>18.523758829146963</v>
      </c>
      <c r="L12" s="42">
        <v>1252796.06</v>
      </c>
      <c r="M12" s="87">
        <f t="shared" si="3"/>
        <v>11.035684021171795</v>
      </c>
      <c r="N12" s="47">
        <f t="shared" si="7"/>
        <v>-281425.67000000039</v>
      </c>
      <c r="O12" s="30">
        <f t="shared" si="8"/>
        <v>-18.343220181088189</v>
      </c>
      <c r="P12" s="50">
        <f t="shared" ref="P12:P27" si="9">M12-K12</f>
        <v>-7.4880748079751687</v>
      </c>
    </row>
    <row r="13" spans="1:18" ht="19.5" customHeight="1" x14ac:dyDescent="0.25">
      <c r="A13" s="95" t="s">
        <v>6</v>
      </c>
      <c r="B13" s="139" t="s">
        <v>43</v>
      </c>
      <c r="C13" s="29">
        <v>0</v>
      </c>
      <c r="D13" s="87">
        <f t="shared" si="0"/>
        <v>0</v>
      </c>
      <c r="E13" s="29">
        <v>0</v>
      </c>
      <c r="F13" s="87">
        <f t="shared" si="1"/>
        <v>0</v>
      </c>
      <c r="G13" s="47">
        <f t="shared" si="4"/>
        <v>0</v>
      </c>
      <c r="H13" s="30" t="str">
        <f t="shared" si="5"/>
        <v>-</v>
      </c>
      <c r="I13" s="38">
        <f t="shared" si="6"/>
        <v>0</v>
      </c>
      <c r="J13" s="29">
        <v>0</v>
      </c>
      <c r="K13" s="87">
        <f t="shared" si="2"/>
        <v>0</v>
      </c>
      <c r="L13" s="29">
        <v>0</v>
      </c>
      <c r="M13" s="87">
        <f t="shared" si="3"/>
        <v>0</v>
      </c>
      <c r="N13" s="47">
        <f t="shared" si="7"/>
        <v>0</v>
      </c>
      <c r="O13" s="30" t="str">
        <f t="shared" si="8"/>
        <v>-</v>
      </c>
      <c r="P13" s="50">
        <f t="shared" si="9"/>
        <v>0</v>
      </c>
    </row>
    <row r="14" spans="1:18" x14ac:dyDescent="0.25">
      <c r="A14" s="95" t="s">
        <v>7</v>
      </c>
      <c r="B14" s="139" t="s">
        <v>45</v>
      </c>
      <c r="C14" s="29">
        <v>0</v>
      </c>
      <c r="D14" s="87">
        <f t="shared" si="0"/>
        <v>0</v>
      </c>
      <c r="E14" s="29">
        <v>0</v>
      </c>
      <c r="F14" s="87">
        <f t="shared" si="1"/>
        <v>0</v>
      </c>
      <c r="G14" s="47">
        <f t="shared" si="4"/>
        <v>0</v>
      </c>
      <c r="H14" s="30" t="str">
        <f t="shared" si="5"/>
        <v>-</v>
      </c>
      <c r="I14" s="38">
        <f t="shared" si="6"/>
        <v>0</v>
      </c>
      <c r="J14" s="29">
        <v>0</v>
      </c>
      <c r="K14" s="87">
        <f t="shared" si="2"/>
        <v>0</v>
      </c>
      <c r="L14" s="29">
        <v>0</v>
      </c>
      <c r="M14" s="87">
        <f t="shared" si="3"/>
        <v>0</v>
      </c>
      <c r="N14" s="47">
        <f t="shared" si="7"/>
        <v>0</v>
      </c>
      <c r="O14" s="30" t="str">
        <f t="shared" si="8"/>
        <v>-</v>
      </c>
      <c r="P14" s="50">
        <f t="shared" si="9"/>
        <v>0</v>
      </c>
    </row>
    <row r="15" spans="1:18" x14ac:dyDescent="0.25">
      <c r="A15" s="95" t="s">
        <v>8</v>
      </c>
      <c r="B15" s="139" t="s">
        <v>46</v>
      </c>
      <c r="C15" s="29">
        <v>0</v>
      </c>
      <c r="D15" s="87">
        <f t="shared" si="0"/>
        <v>0</v>
      </c>
      <c r="E15" s="29">
        <v>0</v>
      </c>
      <c r="F15" s="87">
        <f t="shared" si="1"/>
        <v>0</v>
      </c>
      <c r="G15" s="47">
        <f t="shared" si="4"/>
        <v>0</v>
      </c>
      <c r="H15" s="30" t="str">
        <f t="shared" si="5"/>
        <v>-</v>
      </c>
      <c r="I15" s="38">
        <f t="shared" si="6"/>
        <v>0</v>
      </c>
      <c r="J15" s="29">
        <v>0</v>
      </c>
      <c r="K15" s="87">
        <f t="shared" si="2"/>
        <v>0</v>
      </c>
      <c r="L15" s="29">
        <v>0</v>
      </c>
      <c r="M15" s="87">
        <f t="shared" si="3"/>
        <v>0</v>
      </c>
      <c r="N15" s="47">
        <f t="shared" si="7"/>
        <v>0</v>
      </c>
      <c r="O15" s="30" t="str">
        <f t="shared" si="8"/>
        <v>-</v>
      </c>
      <c r="P15" s="50">
        <f t="shared" si="9"/>
        <v>0</v>
      </c>
    </row>
    <row r="16" spans="1:18" x14ac:dyDescent="0.25">
      <c r="A16" s="95" t="s">
        <v>9</v>
      </c>
      <c r="B16" s="139" t="s">
        <v>74</v>
      </c>
      <c r="C16" s="29">
        <v>1</v>
      </c>
      <c r="D16" s="87">
        <f t="shared" si="0"/>
        <v>2.920560747663551E-2</v>
      </c>
      <c r="E16" s="29">
        <v>4</v>
      </c>
      <c r="F16" s="87">
        <f t="shared" si="1"/>
        <v>8.7431693989071038E-2</v>
      </c>
      <c r="G16" s="47">
        <f t="shared" si="4"/>
        <v>3</v>
      </c>
      <c r="H16" s="30">
        <f t="shared" si="5"/>
        <v>300</v>
      </c>
      <c r="I16" s="38">
        <f t="shared" si="6"/>
        <v>5.8226086512435528E-2</v>
      </c>
      <c r="J16" s="29">
        <v>1758.14</v>
      </c>
      <c r="K16" s="87">
        <f t="shared" si="2"/>
        <v>2.122728462976237E-2</v>
      </c>
      <c r="L16" s="29">
        <v>3709.03</v>
      </c>
      <c r="M16" s="87">
        <f t="shared" si="3"/>
        <v>3.2672263596556027E-2</v>
      </c>
      <c r="N16" s="47">
        <f t="shared" si="7"/>
        <v>1950.89</v>
      </c>
      <c r="O16" s="30">
        <f t="shared" si="8"/>
        <v>110.96329075045219</v>
      </c>
      <c r="P16" s="50">
        <f t="shared" si="9"/>
        <v>1.1444978966793657E-2</v>
      </c>
    </row>
    <row r="17" spans="1:16" ht="28.5" customHeight="1" x14ac:dyDescent="0.25">
      <c r="A17" s="95" t="s">
        <v>10</v>
      </c>
      <c r="B17" s="139" t="s">
        <v>47</v>
      </c>
      <c r="C17" s="29">
        <v>55</v>
      </c>
      <c r="D17" s="87">
        <f t="shared" si="0"/>
        <v>1.606308411214953</v>
      </c>
      <c r="E17" s="29">
        <v>82</v>
      </c>
      <c r="F17" s="87">
        <f t="shared" si="1"/>
        <v>1.7923497267759565</v>
      </c>
      <c r="G17" s="47">
        <f t="shared" si="4"/>
        <v>27</v>
      </c>
      <c r="H17" s="30">
        <f t="shared" si="5"/>
        <v>49.090909090909093</v>
      </c>
      <c r="I17" s="38">
        <f t="shared" si="6"/>
        <v>0.18604131556100345</v>
      </c>
      <c r="J17" s="29">
        <v>73647.12</v>
      </c>
      <c r="K17" s="87">
        <f t="shared" si="2"/>
        <v>0.88919447734666457</v>
      </c>
      <c r="L17" s="29">
        <v>477182.28</v>
      </c>
      <c r="M17" s="87">
        <f t="shared" si="3"/>
        <v>4.2034238697895692</v>
      </c>
      <c r="N17" s="47">
        <f t="shared" si="7"/>
        <v>403535.16000000003</v>
      </c>
      <c r="O17" s="30">
        <f t="shared" si="8"/>
        <v>547.93067264544777</v>
      </c>
      <c r="P17" s="50">
        <f t="shared" si="9"/>
        <v>3.3142293924429045</v>
      </c>
    </row>
    <row r="18" spans="1:16" x14ac:dyDescent="0.25">
      <c r="A18" s="95" t="s">
        <v>11</v>
      </c>
      <c r="B18" s="139" t="s">
        <v>48</v>
      </c>
      <c r="C18" s="29">
        <v>91</v>
      </c>
      <c r="D18" s="87">
        <f t="shared" si="0"/>
        <v>2.6577102803738315</v>
      </c>
      <c r="E18" s="29">
        <v>89</v>
      </c>
      <c r="F18" s="87">
        <f t="shared" si="1"/>
        <v>1.9453551912568305</v>
      </c>
      <c r="G18" s="47">
        <f t="shared" si="4"/>
        <v>-2</v>
      </c>
      <c r="H18" s="30">
        <f t="shared" si="5"/>
        <v>-2.197802197802198</v>
      </c>
      <c r="I18" s="38">
        <f t="shared" si="6"/>
        <v>-0.71235508911700096</v>
      </c>
      <c r="J18" s="29">
        <v>137800.77999999997</v>
      </c>
      <c r="K18" s="87">
        <f t="shared" si="2"/>
        <v>1.6637676062561941</v>
      </c>
      <c r="L18" s="29">
        <v>105383.47</v>
      </c>
      <c r="M18" s="87">
        <f t="shared" si="3"/>
        <v>0.92830646033053232</v>
      </c>
      <c r="N18" s="47">
        <f t="shared" si="7"/>
        <v>-32417.309999999969</v>
      </c>
      <c r="O18" s="30">
        <f t="shared" si="8"/>
        <v>-23.524765244434739</v>
      </c>
      <c r="P18" s="50">
        <f t="shared" si="9"/>
        <v>-0.73546114592566181</v>
      </c>
    </row>
    <row r="19" spans="1:16" s="24" customFormat="1" ht="27.75" customHeight="1" x14ac:dyDescent="0.25">
      <c r="A19" s="95" t="s">
        <v>12</v>
      </c>
      <c r="B19" s="139" t="s">
        <v>50</v>
      </c>
      <c r="C19" s="29">
        <v>1723</v>
      </c>
      <c r="D19" s="87">
        <f t="shared" si="0"/>
        <v>50.321261682242991</v>
      </c>
      <c r="E19" s="29">
        <v>2288</v>
      </c>
      <c r="F19" s="87">
        <f t="shared" si="1"/>
        <v>50.010928961748633</v>
      </c>
      <c r="G19" s="47">
        <f t="shared" si="4"/>
        <v>565</v>
      </c>
      <c r="H19" s="30">
        <f t="shared" si="5"/>
        <v>32.791642484039471</v>
      </c>
      <c r="I19" s="38">
        <f t="shared" si="6"/>
        <v>-0.31033272049435823</v>
      </c>
      <c r="J19" s="29">
        <v>4707726.93</v>
      </c>
      <c r="K19" s="87">
        <f t="shared" si="2"/>
        <v>56.839762193174245</v>
      </c>
      <c r="L19" s="29">
        <v>7425877.3499999996</v>
      </c>
      <c r="M19" s="87">
        <f t="shared" si="3"/>
        <v>65.41338900329599</v>
      </c>
      <c r="N19" s="47">
        <f t="shared" si="7"/>
        <v>2718150.42</v>
      </c>
      <c r="O19" s="30">
        <f t="shared" si="8"/>
        <v>57.738064684223311</v>
      </c>
      <c r="P19" s="50">
        <f t="shared" si="9"/>
        <v>8.5736268101217448</v>
      </c>
    </row>
    <row r="20" spans="1:16" s="24" customFormat="1" ht="30" customHeight="1" x14ac:dyDescent="0.25">
      <c r="A20" s="95" t="s">
        <v>13</v>
      </c>
      <c r="B20" s="139" t="s">
        <v>51</v>
      </c>
      <c r="C20" s="29">
        <v>0</v>
      </c>
      <c r="D20" s="87">
        <f t="shared" si="0"/>
        <v>0</v>
      </c>
      <c r="E20" s="29">
        <v>0</v>
      </c>
      <c r="F20" s="87">
        <f t="shared" si="1"/>
        <v>0</v>
      </c>
      <c r="G20" s="47">
        <f t="shared" si="4"/>
        <v>0</v>
      </c>
      <c r="H20" s="30" t="str">
        <f t="shared" si="5"/>
        <v>-</v>
      </c>
      <c r="I20" s="38">
        <f t="shared" si="6"/>
        <v>0</v>
      </c>
      <c r="J20" s="29">
        <v>0</v>
      </c>
      <c r="K20" s="87">
        <f t="shared" si="2"/>
        <v>0</v>
      </c>
      <c r="L20" s="29">
        <v>0</v>
      </c>
      <c r="M20" s="87">
        <f t="shared" si="3"/>
        <v>0</v>
      </c>
      <c r="N20" s="47">
        <f t="shared" si="7"/>
        <v>0</v>
      </c>
      <c r="O20" s="30" t="str">
        <f t="shared" si="8"/>
        <v>-</v>
      </c>
      <c r="P20" s="50">
        <f t="shared" si="9"/>
        <v>0</v>
      </c>
    </row>
    <row r="21" spans="1:16" ht="27.75" customHeight="1" x14ac:dyDescent="0.25">
      <c r="A21" s="95" t="s">
        <v>14</v>
      </c>
      <c r="B21" s="139" t="s">
        <v>52</v>
      </c>
      <c r="C21" s="29">
        <v>0</v>
      </c>
      <c r="D21" s="87">
        <f t="shared" si="0"/>
        <v>0</v>
      </c>
      <c r="E21" s="29">
        <v>0</v>
      </c>
      <c r="F21" s="87">
        <f t="shared" si="1"/>
        <v>0</v>
      </c>
      <c r="G21" s="47">
        <f t="shared" si="4"/>
        <v>0</v>
      </c>
      <c r="H21" s="30" t="str">
        <f t="shared" si="5"/>
        <v>-</v>
      </c>
      <c r="I21" s="38">
        <f t="shared" si="6"/>
        <v>0</v>
      </c>
      <c r="J21" s="29">
        <v>0</v>
      </c>
      <c r="K21" s="87">
        <f t="shared" si="2"/>
        <v>0</v>
      </c>
      <c r="L21" s="29">
        <v>0</v>
      </c>
      <c r="M21" s="87">
        <f t="shared" si="3"/>
        <v>0</v>
      </c>
      <c r="N21" s="47">
        <f t="shared" si="7"/>
        <v>0</v>
      </c>
      <c r="O21" s="30" t="str">
        <f t="shared" si="8"/>
        <v>-</v>
      </c>
      <c r="P21" s="50">
        <f t="shared" si="9"/>
        <v>0</v>
      </c>
    </row>
    <row r="22" spans="1:16" x14ac:dyDescent="0.25">
      <c r="A22" s="95" t="s">
        <v>15</v>
      </c>
      <c r="B22" s="139" t="s">
        <v>53</v>
      </c>
      <c r="C22" s="29">
        <v>6</v>
      </c>
      <c r="D22" s="87">
        <f t="shared" si="0"/>
        <v>0.17523364485981308</v>
      </c>
      <c r="E22" s="29">
        <v>7</v>
      </c>
      <c r="F22" s="87">
        <f t="shared" si="1"/>
        <v>0.15300546448087432</v>
      </c>
      <c r="G22" s="47">
        <f t="shared" si="4"/>
        <v>1</v>
      </c>
      <c r="H22" s="30">
        <f t="shared" si="5"/>
        <v>16.666666666666664</v>
      </c>
      <c r="I22" s="38">
        <f t="shared" si="6"/>
        <v>-2.2228180378938756E-2</v>
      </c>
      <c r="J22" s="29">
        <v>13839.029999999999</v>
      </c>
      <c r="K22" s="87">
        <f t="shared" si="2"/>
        <v>0.16708853038428129</v>
      </c>
      <c r="L22" s="29">
        <v>49136.360000000008</v>
      </c>
      <c r="M22" s="87">
        <f t="shared" si="3"/>
        <v>0.43283448936656543</v>
      </c>
      <c r="N22" s="47">
        <f t="shared" si="7"/>
        <v>35297.330000000009</v>
      </c>
      <c r="O22" s="30">
        <f t="shared" si="8"/>
        <v>255.05638762254299</v>
      </c>
      <c r="P22" s="50">
        <f t="shared" si="9"/>
        <v>0.26574595898228415</v>
      </c>
    </row>
    <row r="23" spans="1:16" x14ac:dyDescent="0.25">
      <c r="A23" s="95" t="s">
        <v>16</v>
      </c>
      <c r="B23" s="139" t="s">
        <v>49</v>
      </c>
      <c r="C23" s="29">
        <v>0</v>
      </c>
      <c r="D23" s="87">
        <f t="shared" si="0"/>
        <v>0</v>
      </c>
      <c r="E23" s="29">
        <v>0</v>
      </c>
      <c r="F23" s="87">
        <f t="shared" si="1"/>
        <v>0</v>
      </c>
      <c r="G23" s="47">
        <f t="shared" si="4"/>
        <v>0</v>
      </c>
      <c r="H23" s="30" t="str">
        <f t="shared" si="5"/>
        <v>-</v>
      </c>
      <c r="I23" s="38">
        <f t="shared" si="6"/>
        <v>0</v>
      </c>
      <c r="J23" s="29">
        <v>0</v>
      </c>
      <c r="K23" s="87">
        <f t="shared" si="2"/>
        <v>0</v>
      </c>
      <c r="L23" s="29">
        <v>0</v>
      </c>
      <c r="M23" s="87">
        <f t="shared" si="3"/>
        <v>0</v>
      </c>
      <c r="N23" s="47">
        <f t="shared" si="7"/>
        <v>0</v>
      </c>
      <c r="O23" s="30" t="str">
        <f t="shared" si="8"/>
        <v>-</v>
      </c>
      <c r="P23" s="50">
        <f t="shared" si="9"/>
        <v>0</v>
      </c>
    </row>
    <row r="24" spans="1:16" x14ac:dyDescent="0.25">
      <c r="A24" s="95" t="s">
        <v>17</v>
      </c>
      <c r="B24" s="139" t="s">
        <v>75</v>
      </c>
      <c r="C24" s="29">
        <v>0</v>
      </c>
      <c r="D24" s="87">
        <f t="shared" si="0"/>
        <v>0</v>
      </c>
      <c r="E24" s="29">
        <v>0</v>
      </c>
      <c r="F24" s="87">
        <f t="shared" si="1"/>
        <v>0</v>
      </c>
      <c r="G24" s="47">
        <f t="shared" si="4"/>
        <v>0</v>
      </c>
      <c r="H24" s="30" t="str">
        <f t="shared" si="5"/>
        <v>-</v>
      </c>
      <c r="I24" s="38">
        <f t="shared" si="6"/>
        <v>0</v>
      </c>
      <c r="J24" s="29">
        <v>0</v>
      </c>
      <c r="K24" s="87">
        <f t="shared" si="2"/>
        <v>0</v>
      </c>
      <c r="L24" s="29">
        <v>0</v>
      </c>
      <c r="M24" s="87">
        <f t="shared" si="3"/>
        <v>0</v>
      </c>
      <c r="N24" s="47">
        <f t="shared" si="7"/>
        <v>0</v>
      </c>
      <c r="O24" s="30" t="str">
        <f t="shared" si="8"/>
        <v>-</v>
      </c>
      <c r="P24" s="50">
        <f t="shared" si="9"/>
        <v>0</v>
      </c>
    </row>
    <row r="25" spans="1:16" ht="23.25" customHeight="1" x14ac:dyDescent="0.25">
      <c r="A25" s="95" t="s">
        <v>18</v>
      </c>
      <c r="B25" s="139" t="s">
        <v>76</v>
      </c>
      <c r="C25" s="29">
        <v>4</v>
      </c>
      <c r="D25" s="87">
        <f t="shared" si="0"/>
        <v>0.11682242990654204</v>
      </c>
      <c r="E25" s="29">
        <v>14</v>
      </c>
      <c r="F25" s="87">
        <f t="shared" si="1"/>
        <v>0.30601092896174864</v>
      </c>
      <c r="G25" s="47">
        <f t="shared" si="4"/>
        <v>10</v>
      </c>
      <c r="H25" s="30">
        <f t="shared" si="5"/>
        <v>250</v>
      </c>
      <c r="I25" s="38">
        <f t="shared" si="6"/>
        <v>0.1891884990552066</v>
      </c>
      <c r="J25" s="29">
        <v>2886.1</v>
      </c>
      <c r="K25" s="87">
        <f t="shared" si="2"/>
        <v>3.4845954343770788E-2</v>
      </c>
      <c r="L25" s="29">
        <v>10072.780000000001</v>
      </c>
      <c r="M25" s="87">
        <f t="shared" si="3"/>
        <v>8.872953934320231E-2</v>
      </c>
      <c r="N25" s="47">
        <f t="shared" si="7"/>
        <v>7186.68</v>
      </c>
      <c r="O25" s="30">
        <f t="shared" si="8"/>
        <v>249.01008281071344</v>
      </c>
      <c r="P25" s="50">
        <f t="shared" si="9"/>
        <v>5.3883584999431522E-2</v>
      </c>
    </row>
    <row r="26" spans="1:16" ht="17.25" customHeight="1" x14ac:dyDescent="0.25">
      <c r="A26" s="95" t="s">
        <v>19</v>
      </c>
      <c r="B26" s="139" t="s">
        <v>54</v>
      </c>
      <c r="C26" s="29">
        <v>0</v>
      </c>
      <c r="D26" s="87">
        <f t="shared" si="0"/>
        <v>0</v>
      </c>
      <c r="E26" s="29">
        <v>0</v>
      </c>
      <c r="F26" s="87">
        <f t="shared" si="1"/>
        <v>0</v>
      </c>
      <c r="G26" s="47">
        <f t="shared" si="4"/>
        <v>0</v>
      </c>
      <c r="H26" s="30" t="str">
        <f t="shared" si="5"/>
        <v>-</v>
      </c>
      <c r="I26" s="38">
        <f t="shared" si="6"/>
        <v>0</v>
      </c>
      <c r="J26" s="29">
        <v>0</v>
      </c>
      <c r="K26" s="87">
        <f t="shared" si="2"/>
        <v>0</v>
      </c>
      <c r="L26" s="29">
        <v>0</v>
      </c>
      <c r="M26" s="87">
        <f t="shared" si="3"/>
        <v>0</v>
      </c>
      <c r="N26" s="47">
        <f t="shared" si="7"/>
        <v>0</v>
      </c>
      <c r="O26" s="30" t="str">
        <f t="shared" si="8"/>
        <v>-</v>
      </c>
      <c r="P26" s="50">
        <f t="shared" si="9"/>
        <v>0</v>
      </c>
    </row>
    <row r="27" spans="1:16" x14ac:dyDescent="0.25">
      <c r="A27" s="95" t="s">
        <v>20</v>
      </c>
      <c r="B27" s="139" t="s">
        <v>44</v>
      </c>
      <c r="C27" s="29">
        <v>0</v>
      </c>
      <c r="D27" s="87">
        <f t="shared" si="0"/>
        <v>0</v>
      </c>
      <c r="E27" s="29">
        <v>0</v>
      </c>
      <c r="F27" s="87">
        <f t="shared" si="1"/>
        <v>0</v>
      </c>
      <c r="G27" s="47">
        <f>E27-C27</f>
        <v>0</v>
      </c>
      <c r="H27" s="30" t="str">
        <f t="shared" si="5"/>
        <v>-</v>
      </c>
      <c r="I27" s="38">
        <f t="shared" si="6"/>
        <v>0</v>
      </c>
      <c r="J27" s="29">
        <v>0</v>
      </c>
      <c r="K27" s="87">
        <f t="shared" si="2"/>
        <v>0</v>
      </c>
      <c r="L27" s="29">
        <v>0</v>
      </c>
      <c r="M27" s="87">
        <f t="shared" si="3"/>
        <v>0</v>
      </c>
      <c r="N27" s="47">
        <f>L27-J27</f>
        <v>0</v>
      </c>
      <c r="O27" s="30" t="str">
        <f t="shared" si="8"/>
        <v>-</v>
      </c>
      <c r="P27" s="50">
        <f t="shared" si="9"/>
        <v>0</v>
      </c>
    </row>
    <row r="28" spans="1:16" x14ac:dyDescent="0.25">
      <c r="A28" s="96" t="s">
        <v>34</v>
      </c>
      <c r="B28" s="137" t="s">
        <v>24</v>
      </c>
      <c r="C28" s="31">
        <f>SUM(C10:C27)</f>
        <v>3181</v>
      </c>
      <c r="D28" s="32">
        <f>SUM(D10:D27)</f>
        <v>92.90303738317759</v>
      </c>
      <c r="E28" s="31">
        <f>SUM(E10:E27)</f>
        <v>4295</v>
      </c>
      <c r="F28" s="32">
        <f>SUM(F10:F27)</f>
        <v>93.879781420765028</v>
      </c>
      <c r="G28" s="32">
        <f>E28-C28</f>
        <v>1114</v>
      </c>
      <c r="H28" s="32">
        <f>(E28-C28)/C28*100</f>
        <v>35.020433825840932</v>
      </c>
      <c r="I28" s="40">
        <f>F28-D28</f>
        <v>0.97674403758743722</v>
      </c>
      <c r="J28" s="31">
        <f>SUM(J10:J27)</f>
        <v>7157916.2299999995</v>
      </c>
      <c r="K28" s="43">
        <f>SUM(K10:K27)</f>
        <v>86.422654151663451</v>
      </c>
      <c r="L28" s="31">
        <f>SUM(L10:L27)</f>
        <v>10360366.809999999</v>
      </c>
      <c r="M28" s="43">
        <f>SUM(M10:M27)</f>
        <v>91.262846451317543</v>
      </c>
      <c r="N28" s="43">
        <f>L28-J28</f>
        <v>3202450.5799999991</v>
      </c>
      <c r="O28" s="43">
        <f>(L28-J28)/J28*100</f>
        <v>44.739984055387573</v>
      </c>
      <c r="P28" s="51">
        <f>M28-K28</f>
        <v>4.8401922996540918</v>
      </c>
    </row>
    <row r="29" spans="1:16" x14ac:dyDescent="0.25">
      <c r="A29" s="97" t="s">
        <v>29</v>
      </c>
      <c r="B29" s="135" t="s">
        <v>25</v>
      </c>
      <c r="C29" s="29">
        <v>183</v>
      </c>
      <c r="D29" s="87">
        <f>C29/C$34*100</f>
        <v>5.3446261682242993</v>
      </c>
      <c r="E29" s="29">
        <v>221</v>
      </c>
      <c r="F29" s="87">
        <f>E29/E$34*100</f>
        <v>4.8306010928961749</v>
      </c>
      <c r="G29" s="47">
        <f>E29-C29</f>
        <v>38</v>
      </c>
      <c r="H29" s="30">
        <f t="shared" si="5"/>
        <v>20.765027322404372</v>
      </c>
      <c r="I29" s="38">
        <f t="shared" si="6"/>
        <v>-0.51402507532812436</v>
      </c>
      <c r="J29" s="29">
        <v>1022850.33</v>
      </c>
      <c r="K29" s="87">
        <f>J29/J$34*100</f>
        <v>12.349605315024041</v>
      </c>
      <c r="L29" s="29">
        <v>826539.31</v>
      </c>
      <c r="M29" s="87">
        <f>L29/L$34*100</f>
        <v>7.2808551586898833</v>
      </c>
      <c r="N29" s="47">
        <f>L29-J29</f>
        <v>-196311.0199999999</v>
      </c>
      <c r="O29" s="30">
        <f t="shared" ref="O29:O32" si="10">IFERROR((L29-J29)/J29*100, "-")</f>
        <v>-19.192545990575173</v>
      </c>
      <c r="P29" s="52">
        <f>M29-K29</f>
        <v>-5.0687501563341577</v>
      </c>
    </row>
    <row r="30" spans="1:16" x14ac:dyDescent="0.25">
      <c r="A30" s="97" t="s">
        <v>26</v>
      </c>
      <c r="B30" s="136" t="s">
        <v>27</v>
      </c>
      <c r="C30" s="29">
        <v>0</v>
      </c>
      <c r="D30" s="87">
        <f>C30/C$34*100</f>
        <v>0</v>
      </c>
      <c r="E30" s="29">
        <v>0</v>
      </c>
      <c r="F30" s="87">
        <f>E30/E$34*100</f>
        <v>0</v>
      </c>
      <c r="G30" s="47">
        <f t="shared" ref="G30:G32" si="11">E30-C30</f>
        <v>0</v>
      </c>
      <c r="H30" s="30" t="str">
        <f t="shared" si="5"/>
        <v>-</v>
      </c>
      <c r="I30" s="38">
        <f t="shared" si="6"/>
        <v>0</v>
      </c>
      <c r="J30" s="29">
        <v>0</v>
      </c>
      <c r="K30" s="87">
        <f>J30/J$34*100</f>
        <v>0</v>
      </c>
      <c r="L30" s="29">
        <v>441.38</v>
      </c>
      <c r="M30" s="87">
        <f>L30/L$34*100</f>
        <v>3.8880472000086003E-3</v>
      </c>
      <c r="N30" s="47">
        <f t="shared" ref="N30:N32" si="12">L30-J30</f>
        <v>441.38</v>
      </c>
      <c r="O30" s="30" t="str">
        <f t="shared" si="10"/>
        <v>-</v>
      </c>
      <c r="P30" s="52">
        <f t="shared" ref="P30:P32" si="13">M30-K30</f>
        <v>3.8880472000086003E-3</v>
      </c>
    </row>
    <row r="31" spans="1:16" ht="21.75" customHeight="1" x14ac:dyDescent="0.25">
      <c r="A31" s="97" t="s">
        <v>28</v>
      </c>
      <c r="B31" s="140" t="s">
        <v>30</v>
      </c>
      <c r="C31" s="29">
        <v>60</v>
      </c>
      <c r="D31" s="87">
        <f>C31/C$34*100</f>
        <v>1.7523364485981308</v>
      </c>
      <c r="E31" s="29">
        <v>59</v>
      </c>
      <c r="F31" s="87">
        <f>E31/E$34*100</f>
        <v>1.2896174863387979</v>
      </c>
      <c r="G31" s="47">
        <f t="shared" si="11"/>
        <v>-1</v>
      </c>
      <c r="H31" s="30">
        <f t="shared" si="5"/>
        <v>-1.6666666666666667</v>
      </c>
      <c r="I31" s="38">
        <f t="shared" si="6"/>
        <v>-0.46271896225933284</v>
      </c>
      <c r="J31" s="29">
        <v>101687.04000000001</v>
      </c>
      <c r="K31" s="87">
        <f>J31/J$34*100</f>
        <v>1.2277405333124958</v>
      </c>
      <c r="L31" s="29">
        <v>164880.94</v>
      </c>
      <c r="M31" s="87">
        <f>L31/L$34*100</f>
        <v>1.4524103427925734</v>
      </c>
      <c r="N31" s="47">
        <f t="shared" si="12"/>
        <v>63193.899999999994</v>
      </c>
      <c r="O31" s="30">
        <f t="shared" si="10"/>
        <v>62.145480879372613</v>
      </c>
      <c r="P31" s="52">
        <f t="shared" si="13"/>
        <v>0.22466980948007764</v>
      </c>
    </row>
    <row r="32" spans="1:16" ht="18" customHeight="1" x14ac:dyDescent="0.25">
      <c r="A32" s="95" t="s">
        <v>23</v>
      </c>
      <c r="B32" s="140" t="s">
        <v>39</v>
      </c>
      <c r="C32" s="33">
        <v>0</v>
      </c>
      <c r="D32" s="87">
        <f>C32/C$34*100</f>
        <v>0</v>
      </c>
      <c r="E32" s="29">
        <v>0</v>
      </c>
      <c r="F32" s="87">
        <f>E32/E$34*100</f>
        <v>0</v>
      </c>
      <c r="G32" s="47">
        <f t="shared" si="11"/>
        <v>0</v>
      </c>
      <c r="H32" s="30" t="str">
        <f t="shared" si="5"/>
        <v>-</v>
      </c>
      <c r="I32" s="38">
        <f t="shared" si="6"/>
        <v>0</v>
      </c>
      <c r="J32" s="29">
        <v>0</v>
      </c>
      <c r="K32" s="87">
        <f>J32/J$34*100</f>
        <v>0</v>
      </c>
      <c r="L32" s="29">
        <v>0</v>
      </c>
      <c r="M32" s="87">
        <f>L32/L$34*100</f>
        <v>0</v>
      </c>
      <c r="N32" s="47">
        <f t="shared" si="12"/>
        <v>0</v>
      </c>
      <c r="O32" s="30" t="str">
        <f t="shared" si="10"/>
        <v>-</v>
      </c>
      <c r="P32" s="52">
        <f t="shared" si="13"/>
        <v>0</v>
      </c>
    </row>
    <row r="33" spans="1:16" x14ac:dyDescent="0.25">
      <c r="A33" s="96" t="s">
        <v>21</v>
      </c>
      <c r="B33" s="138" t="s">
        <v>22</v>
      </c>
      <c r="C33" s="34">
        <f>SUM(C29:C32)</f>
        <v>243</v>
      </c>
      <c r="D33" s="48">
        <f>SUM(D29:D32)</f>
        <v>7.09696261682243</v>
      </c>
      <c r="E33" s="34">
        <f>SUM(E29:E32)</f>
        <v>280</v>
      </c>
      <c r="F33" s="48">
        <f>SUM(F29:F32)</f>
        <v>6.1202185792349724</v>
      </c>
      <c r="G33" s="46">
        <f>E33-C33</f>
        <v>37</v>
      </c>
      <c r="H33" s="46">
        <f>(E33-C33)/C33*100</f>
        <v>15.22633744855967</v>
      </c>
      <c r="I33" s="41">
        <f>F33-D33</f>
        <v>-0.97674403758745765</v>
      </c>
      <c r="J33" s="34">
        <f>SUM(J29:J32)</f>
        <v>1124537.3699999999</v>
      </c>
      <c r="K33" s="43">
        <f>SUM(K29:K32)</f>
        <v>13.577345848336536</v>
      </c>
      <c r="L33" s="34">
        <f>SUM(L29:L32)</f>
        <v>991861.63000000012</v>
      </c>
      <c r="M33" s="48">
        <f>SUM(M29:M32)</f>
        <v>8.7371535486824641</v>
      </c>
      <c r="N33" s="48">
        <f>L33-J33</f>
        <v>-132675.73999999976</v>
      </c>
      <c r="O33" s="48">
        <f>(L33-J33)/J33*100</f>
        <v>-11.798250866487415</v>
      </c>
      <c r="P33" s="53">
        <f>M33-K33</f>
        <v>-4.8401922996540723</v>
      </c>
    </row>
    <row r="34" spans="1:16" x14ac:dyDescent="0.25">
      <c r="A34" s="20" t="s">
        <v>37</v>
      </c>
      <c r="B34" s="141" t="s">
        <v>38</v>
      </c>
      <c r="C34" s="36">
        <f>C28+C33</f>
        <v>3424</v>
      </c>
      <c r="D34" s="45">
        <f>D28+D33</f>
        <v>100.00000000000001</v>
      </c>
      <c r="E34" s="36">
        <f>E28+E33</f>
        <v>4575</v>
      </c>
      <c r="F34" s="37">
        <f>F28+F33</f>
        <v>100</v>
      </c>
      <c r="G34" s="35">
        <f>G28+G33</f>
        <v>1151</v>
      </c>
      <c r="H34" s="35">
        <f>(E34-C34)/C34*100</f>
        <v>33.615654205607477</v>
      </c>
      <c r="I34" s="35">
        <f>F34-D34</f>
        <v>0</v>
      </c>
      <c r="J34" s="36">
        <f>J28+J33</f>
        <v>8282453.5999999996</v>
      </c>
      <c r="K34" s="37">
        <f>(K28+K33)</f>
        <v>99.999999999999986</v>
      </c>
      <c r="L34" s="36">
        <f>L28+L33</f>
        <v>11352228.439999999</v>
      </c>
      <c r="M34" s="37">
        <f>(M28+M33)</f>
        <v>100</v>
      </c>
      <c r="N34" s="49">
        <f>N28+N33</f>
        <v>3069774.8399999994</v>
      </c>
      <c r="O34" s="49">
        <f>(L34-J34)/J34*100</f>
        <v>37.063592363499623</v>
      </c>
      <c r="P34" s="104">
        <f>M34-K34</f>
        <v>0</v>
      </c>
    </row>
    <row r="36" spans="1:16" x14ac:dyDescent="0.25">
      <c r="L36" s="65"/>
    </row>
    <row r="37" spans="1:16" x14ac:dyDescent="0.25">
      <c r="B37" s="92" t="s">
        <v>73</v>
      </c>
    </row>
  </sheetData>
  <mergeCells count="6">
    <mergeCell ref="A7:A9"/>
    <mergeCell ref="N8:O8"/>
    <mergeCell ref="J7:P7"/>
    <mergeCell ref="C7:I7"/>
    <mergeCell ref="G8:H8"/>
    <mergeCell ref="B7:B9"/>
  </mergeCells>
  <pageMargins left="0.39370078740157483" right="0.39370078740157483" top="0.78740157480314965" bottom="0.78740157480314965" header="0.31496062992125984" footer="0.31496062992125984"/>
  <pageSetup paperSize="9" scale="65" orientation="landscape" r:id="rId1"/>
  <headerFooter>
    <oddHeader>&amp;L&amp;G&amp;C&amp;"+,Regular"&amp;10Statistika tržišta osiguranja&amp;R&amp;"+,Regular"&amp;10Mjesečno izvješće</oddHeader>
    <oddFooter>&amp;C&amp;"+,Regular"&amp;10U izvješće su uključeni podatci zaključno s 28.02.2018.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Sjedište u FBiH</vt:lpstr>
      <vt:lpstr>RS</vt:lpstr>
      <vt:lpstr>Sjedište u RS-u</vt:lpstr>
      <vt:lpstr>RS!Print_Area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2018-10-04T09:10:34Z</cp:lastPrinted>
  <dcterms:created xsi:type="dcterms:W3CDTF">2018-01-08T12:56:16Z</dcterms:created>
  <dcterms:modified xsi:type="dcterms:W3CDTF">2018-10-17T13:54:32Z</dcterms:modified>
</cp:coreProperties>
</file>