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9035" windowHeight="8145"/>
  </bookViews>
  <sheets>
    <sheet name="BiH" sheetId="41" r:id="rId1"/>
    <sheet name="RS" sheetId="43" r:id="rId2"/>
    <sheet name="FBiH" sheetId="42" r:id="rId3"/>
  </sheets>
  <calcPr calcId="145621"/>
</workbook>
</file>

<file path=xl/calcChain.xml><?xml version="1.0" encoding="utf-8"?>
<calcChain xmlns="http://schemas.openxmlformats.org/spreadsheetml/2006/main">
  <c r="G34" i="43" l="1"/>
  <c r="Q34" i="43"/>
  <c r="C30" i="42" l="1"/>
  <c r="C35" i="43"/>
  <c r="F11" i="43" s="1"/>
  <c r="D30" i="42"/>
  <c r="I35" i="43"/>
  <c r="L34" i="43" s="1"/>
  <c r="H35" i="43"/>
  <c r="D35" i="43"/>
  <c r="S36" i="41"/>
  <c r="R36" i="41"/>
  <c r="N36" i="41"/>
  <c r="M36" i="41"/>
  <c r="I36" i="41"/>
  <c r="H36" i="41"/>
  <c r="D36" i="41"/>
  <c r="C36" i="41"/>
  <c r="S35" i="43"/>
  <c r="V34" i="43" s="1"/>
  <c r="R35" i="43"/>
  <c r="U34" i="43" s="1"/>
  <c r="N35" i="43"/>
  <c r="M35" i="43"/>
  <c r="P34" i="43" s="1"/>
  <c r="T34" i="43"/>
  <c r="O34" i="43"/>
  <c r="E11" i="43"/>
  <c r="K34" i="43"/>
  <c r="J34" i="43"/>
  <c r="E34" i="43"/>
  <c r="F34" i="43" l="1"/>
  <c r="J36" i="41"/>
  <c r="O36" i="41"/>
  <c r="T36" i="41"/>
  <c r="S35" i="41"/>
  <c r="R35" i="41"/>
  <c r="N35" i="41"/>
  <c r="M35" i="41"/>
  <c r="I35" i="41"/>
  <c r="H35" i="41"/>
  <c r="D35" i="41"/>
  <c r="C35" i="41"/>
  <c r="S34" i="41"/>
  <c r="R34" i="41"/>
  <c r="N34" i="41"/>
  <c r="M34" i="41"/>
  <c r="I34" i="41"/>
  <c r="H34" i="41"/>
  <c r="D34" i="41"/>
  <c r="C34" i="41"/>
  <c r="S33" i="41"/>
  <c r="R33" i="41"/>
  <c r="N33" i="41"/>
  <c r="M33" i="41"/>
  <c r="I33" i="41"/>
  <c r="H33" i="41"/>
  <c r="D33" i="41"/>
  <c r="C33" i="41"/>
  <c r="S32" i="41"/>
  <c r="R32" i="41"/>
  <c r="N32" i="41"/>
  <c r="M32" i="41"/>
  <c r="I32" i="41"/>
  <c r="H32" i="41"/>
  <c r="D32" i="41"/>
  <c r="C32" i="41"/>
  <c r="J32" i="41" l="1"/>
  <c r="O32" i="41"/>
  <c r="T32" i="41"/>
  <c r="J33" i="41"/>
  <c r="O33" i="41"/>
  <c r="T33" i="41"/>
  <c r="J34" i="41"/>
  <c r="O34" i="41"/>
  <c r="T34" i="41"/>
  <c r="J35" i="41"/>
  <c r="O35" i="41"/>
  <c r="T35" i="41"/>
  <c r="I31" i="41"/>
  <c r="H31" i="41"/>
  <c r="S31" i="41"/>
  <c r="R31" i="41"/>
  <c r="N31" i="41"/>
  <c r="M31" i="41"/>
  <c r="D31" i="41"/>
  <c r="C31" i="41"/>
  <c r="S30" i="41"/>
  <c r="R30" i="41"/>
  <c r="N30" i="41"/>
  <c r="M30" i="41"/>
  <c r="I30" i="41"/>
  <c r="H30" i="41"/>
  <c r="D30" i="41"/>
  <c r="C30" i="41"/>
  <c r="T30" i="41" l="1"/>
  <c r="T31" i="41"/>
  <c r="O31" i="41"/>
  <c r="J31" i="41"/>
  <c r="J30" i="41"/>
  <c r="O30" i="41"/>
  <c r="S29" i="41"/>
  <c r="R29" i="41"/>
  <c r="N29" i="41"/>
  <c r="M29" i="41"/>
  <c r="I29" i="41"/>
  <c r="H29" i="41"/>
  <c r="D29" i="41"/>
  <c r="C29" i="41"/>
  <c r="S28" i="41"/>
  <c r="R28" i="41"/>
  <c r="N28" i="41"/>
  <c r="M28" i="41"/>
  <c r="I28" i="41"/>
  <c r="H28" i="41"/>
  <c r="D28" i="41"/>
  <c r="C28" i="41"/>
  <c r="S27" i="41"/>
  <c r="R27" i="41"/>
  <c r="N27" i="41"/>
  <c r="M27" i="41"/>
  <c r="I27" i="41"/>
  <c r="H27" i="41"/>
  <c r="D27" i="41"/>
  <c r="C27" i="41"/>
  <c r="T28" i="41" l="1"/>
  <c r="T29" i="41"/>
  <c r="J27" i="41"/>
  <c r="O27" i="41"/>
  <c r="J28" i="41"/>
  <c r="O28" i="41"/>
  <c r="J29" i="41"/>
  <c r="O29" i="41"/>
  <c r="T27" i="41"/>
  <c r="S26" i="41"/>
  <c r="R26" i="41"/>
  <c r="N26" i="41"/>
  <c r="M26" i="41"/>
  <c r="I26" i="41"/>
  <c r="H26" i="41"/>
  <c r="D26" i="41"/>
  <c r="C26" i="41"/>
  <c r="S25" i="41"/>
  <c r="R25" i="41"/>
  <c r="N25" i="41"/>
  <c r="M25" i="41"/>
  <c r="I25" i="41"/>
  <c r="H25" i="41"/>
  <c r="D25" i="41"/>
  <c r="C25" i="41"/>
  <c r="S24" i="41"/>
  <c r="R24" i="41"/>
  <c r="N24" i="41"/>
  <c r="M24" i="41"/>
  <c r="I24" i="41"/>
  <c r="H24" i="41"/>
  <c r="D24" i="41"/>
  <c r="C24" i="41"/>
  <c r="J24" i="41" l="1"/>
  <c r="O24" i="41"/>
  <c r="T24" i="41"/>
  <c r="J25" i="41"/>
  <c r="O25" i="41"/>
  <c r="T25" i="41"/>
  <c r="J26" i="41"/>
  <c r="O26" i="41"/>
  <c r="T26" i="41"/>
  <c r="S23" i="41"/>
  <c r="R23" i="41"/>
  <c r="N23" i="41"/>
  <c r="M23" i="41"/>
  <c r="I23" i="41"/>
  <c r="H23" i="41"/>
  <c r="D23" i="41"/>
  <c r="C23" i="41"/>
  <c r="S22" i="41"/>
  <c r="R22" i="41"/>
  <c r="N22" i="41"/>
  <c r="M22" i="41"/>
  <c r="I22" i="41"/>
  <c r="H22" i="41"/>
  <c r="D22" i="41"/>
  <c r="C22" i="41"/>
  <c r="S21" i="41"/>
  <c r="R21" i="41"/>
  <c r="N21" i="41"/>
  <c r="M21" i="41"/>
  <c r="I21" i="41"/>
  <c r="H21" i="41"/>
  <c r="D21" i="41"/>
  <c r="C21" i="41"/>
  <c r="J21" i="41" l="1"/>
  <c r="O21" i="41"/>
  <c r="T21" i="41"/>
  <c r="J22" i="41"/>
  <c r="O22" i="41"/>
  <c r="T22" i="41"/>
  <c r="J23" i="41"/>
  <c r="O23" i="41"/>
  <c r="T23" i="41"/>
  <c r="S20" i="41"/>
  <c r="R20" i="41"/>
  <c r="N20" i="41"/>
  <c r="M20" i="41"/>
  <c r="I20" i="41"/>
  <c r="H20" i="41"/>
  <c r="D20" i="41"/>
  <c r="C20" i="41"/>
  <c r="J20" i="41" l="1"/>
  <c r="O20" i="41"/>
  <c r="T20" i="41"/>
  <c r="S19" i="41"/>
  <c r="R19" i="41"/>
  <c r="N19" i="41"/>
  <c r="M19" i="41"/>
  <c r="I19" i="41"/>
  <c r="H19" i="41"/>
  <c r="D19" i="41"/>
  <c r="C19" i="41"/>
  <c r="J19" i="41" l="1"/>
  <c r="O19" i="41"/>
  <c r="T19" i="41"/>
  <c r="S18" i="41"/>
  <c r="R18" i="41"/>
  <c r="N18" i="41"/>
  <c r="M18" i="41"/>
  <c r="I18" i="41"/>
  <c r="H18" i="41"/>
  <c r="D18" i="41"/>
  <c r="C18" i="41"/>
  <c r="S17" i="41"/>
  <c r="R17" i="41"/>
  <c r="N17" i="41"/>
  <c r="M17" i="41"/>
  <c r="I17" i="41"/>
  <c r="H17" i="41"/>
  <c r="D17" i="41"/>
  <c r="C17" i="41"/>
  <c r="J17" i="41" l="1"/>
  <c r="O17" i="41"/>
  <c r="T17" i="41"/>
  <c r="J18" i="41"/>
  <c r="O18" i="41"/>
  <c r="T18" i="41"/>
  <c r="S16" i="41"/>
  <c r="R16" i="41"/>
  <c r="N16" i="41"/>
  <c r="M16" i="41"/>
  <c r="I16" i="41"/>
  <c r="H16" i="41"/>
  <c r="D16" i="41"/>
  <c r="C16" i="41"/>
  <c r="J16" i="41" l="1"/>
  <c r="T16" i="41"/>
  <c r="O16" i="41"/>
  <c r="R15" i="41"/>
  <c r="S15" i="41"/>
  <c r="M15" i="41"/>
  <c r="N15" i="41"/>
  <c r="N14" i="41"/>
  <c r="I15" i="41"/>
  <c r="H15" i="41"/>
  <c r="D15" i="41"/>
  <c r="C15" i="41"/>
  <c r="S14" i="41"/>
  <c r="R14" i="41"/>
  <c r="M14" i="41"/>
  <c r="I14" i="41"/>
  <c r="H14" i="41"/>
  <c r="D14" i="41"/>
  <c r="C14" i="41"/>
  <c r="S13" i="41"/>
  <c r="R13" i="41"/>
  <c r="N13" i="41"/>
  <c r="M13" i="41"/>
  <c r="I13" i="41"/>
  <c r="H13" i="41"/>
  <c r="D13" i="41"/>
  <c r="C13" i="41"/>
  <c r="S12" i="41"/>
  <c r="R12" i="41"/>
  <c r="N12" i="41"/>
  <c r="M12" i="41"/>
  <c r="I12" i="41"/>
  <c r="H12" i="41"/>
  <c r="D12" i="41"/>
  <c r="C12" i="41"/>
  <c r="S10" i="41"/>
  <c r="R10" i="41"/>
  <c r="N10" i="41"/>
  <c r="M10" i="41"/>
  <c r="I10" i="41"/>
  <c r="H10" i="41"/>
  <c r="D10" i="41"/>
  <c r="C10" i="41"/>
  <c r="S11" i="41"/>
  <c r="S37" i="41" s="1"/>
  <c r="R11" i="41"/>
  <c r="R37" i="41" s="1"/>
  <c r="N11" i="41"/>
  <c r="N37" i="41" s="1"/>
  <c r="Q35" i="41" s="1"/>
  <c r="M11" i="41"/>
  <c r="M37" i="41" s="1"/>
  <c r="I11" i="41"/>
  <c r="I37" i="41" s="1"/>
  <c r="H11" i="41"/>
  <c r="H37" i="41" s="1"/>
  <c r="D11" i="41"/>
  <c r="D37" i="41" s="1"/>
  <c r="C11" i="41"/>
  <c r="C37" i="41" s="1"/>
  <c r="G30" i="41" l="1"/>
  <c r="G29" i="41"/>
  <c r="P36" i="41"/>
  <c r="P32" i="41"/>
  <c r="P33" i="41"/>
  <c r="P34" i="41"/>
  <c r="P35" i="41"/>
  <c r="P31" i="41"/>
  <c r="P30" i="41"/>
  <c r="P27" i="41"/>
  <c r="P28" i="41"/>
  <c r="P29" i="41"/>
  <c r="P24" i="41"/>
  <c r="P25" i="41"/>
  <c r="P26" i="41"/>
  <c r="P21" i="41"/>
  <c r="P22" i="41"/>
  <c r="P23" i="41"/>
  <c r="P20" i="41"/>
  <c r="P19" i="41"/>
  <c r="P17" i="41"/>
  <c r="P18" i="41"/>
  <c r="L12" i="41"/>
  <c r="J37" i="41"/>
  <c r="L36" i="41"/>
  <c r="L32" i="41"/>
  <c r="L35" i="41"/>
  <c r="L33" i="41"/>
  <c r="L34" i="41"/>
  <c r="L31" i="41"/>
  <c r="L30" i="41"/>
  <c r="L27" i="41"/>
  <c r="L28" i="41"/>
  <c r="L29" i="41"/>
  <c r="L24" i="41"/>
  <c r="L26" i="41"/>
  <c r="L25" i="41"/>
  <c r="L21" i="41"/>
  <c r="L23" i="41"/>
  <c r="L22" i="41"/>
  <c r="L20" i="41"/>
  <c r="L19" i="41"/>
  <c r="L18" i="41"/>
  <c r="L17" i="41"/>
  <c r="Q36" i="41"/>
  <c r="Q32" i="41"/>
  <c r="Q33" i="41"/>
  <c r="Q34" i="41"/>
  <c r="Q31" i="41"/>
  <c r="Q30" i="41"/>
  <c r="Q27" i="41"/>
  <c r="Q28" i="41"/>
  <c r="Q29" i="41"/>
  <c r="Q25" i="41"/>
  <c r="Q24" i="41"/>
  <c r="Q26" i="41"/>
  <c r="Q21" i="41"/>
  <c r="Q22" i="41"/>
  <c r="Q23" i="41"/>
  <c r="Q20" i="41"/>
  <c r="Q19" i="41"/>
  <c r="Q17" i="41"/>
  <c r="Q18" i="41"/>
  <c r="V28" i="41"/>
  <c r="V34" i="41"/>
  <c r="V25" i="41"/>
  <c r="V31" i="41"/>
  <c r="V35" i="41"/>
  <c r="V32" i="41"/>
  <c r="V27" i="41"/>
  <c r="V24" i="41"/>
  <c r="V30" i="41"/>
  <c r="V29" i="41"/>
  <c r="V33" i="41"/>
  <c r="V26" i="41"/>
  <c r="V36" i="41"/>
  <c r="V23" i="41"/>
  <c r="V21" i="41"/>
  <c r="V22" i="41"/>
  <c r="V20" i="41"/>
  <c r="V19" i="41"/>
  <c r="V18" i="41"/>
  <c r="V17" i="41"/>
  <c r="J10" i="41"/>
  <c r="L10" i="41"/>
  <c r="Q10" i="41"/>
  <c r="O10" i="41"/>
  <c r="T10" i="41"/>
  <c r="V10" i="41"/>
  <c r="J12" i="41"/>
  <c r="Q12" i="41"/>
  <c r="O12" i="41"/>
  <c r="T12" i="41"/>
  <c r="V12" i="41"/>
  <c r="J13" i="41"/>
  <c r="L13" i="41"/>
  <c r="Q13" i="41"/>
  <c r="O13" i="41"/>
  <c r="T13" i="41"/>
  <c r="V13" i="41"/>
  <c r="J14" i="41"/>
  <c r="L14" i="41"/>
  <c r="U14" i="41"/>
  <c r="K15" i="41"/>
  <c r="Q14" i="41"/>
  <c r="O14" i="41"/>
  <c r="P15" i="41"/>
  <c r="U15" i="41"/>
  <c r="Q16" i="41"/>
  <c r="P16" i="41"/>
  <c r="V16" i="41"/>
  <c r="L16" i="41"/>
  <c r="K12" i="41"/>
  <c r="K36" i="41"/>
  <c r="K32" i="41"/>
  <c r="K35" i="41"/>
  <c r="K34" i="41"/>
  <c r="K33" i="41"/>
  <c r="K30" i="41"/>
  <c r="K31" i="41"/>
  <c r="K27" i="41"/>
  <c r="K28" i="41"/>
  <c r="K29" i="41"/>
  <c r="K24" i="41"/>
  <c r="K25" i="41"/>
  <c r="K26" i="41"/>
  <c r="K22" i="41"/>
  <c r="K23" i="41"/>
  <c r="K21" i="41"/>
  <c r="K20" i="41"/>
  <c r="K19" i="41"/>
  <c r="K18" i="41"/>
  <c r="K17" i="41"/>
  <c r="U25" i="41"/>
  <c r="U31" i="41"/>
  <c r="U35" i="41"/>
  <c r="U26" i="41"/>
  <c r="U30" i="41"/>
  <c r="U34" i="41"/>
  <c r="U27" i="41"/>
  <c r="U29" i="41"/>
  <c r="U33" i="41"/>
  <c r="U24" i="41"/>
  <c r="U28" i="41"/>
  <c r="U32" i="41"/>
  <c r="U36" i="41"/>
  <c r="U21" i="41"/>
  <c r="U23" i="41"/>
  <c r="U22" i="41"/>
  <c r="U20" i="41"/>
  <c r="U19" i="41"/>
  <c r="U18" i="41"/>
  <c r="U17" i="41"/>
  <c r="K10" i="41"/>
  <c r="P10" i="41"/>
  <c r="U10" i="41"/>
  <c r="P12" i="41"/>
  <c r="U12" i="41"/>
  <c r="K13" i="41"/>
  <c r="P13" i="41"/>
  <c r="U13" i="41"/>
  <c r="K14" i="41"/>
  <c r="P14" i="41"/>
  <c r="T14" i="41"/>
  <c r="V14" i="41"/>
  <c r="J15" i="41"/>
  <c r="L15" i="41"/>
  <c r="Q15" i="41"/>
  <c r="O15" i="41"/>
  <c r="T15" i="41"/>
  <c r="V15" i="41"/>
  <c r="U16" i="41"/>
  <c r="K16" i="41"/>
  <c r="E10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T11" i="41"/>
  <c r="O11" i="41"/>
  <c r="J11" i="41"/>
  <c r="E11" i="41"/>
  <c r="U11" i="41"/>
  <c r="P11" i="41"/>
  <c r="P37" i="41" s="1"/>
  <c r="L11" i="41"/>
  <c r="K11" i="41"/>
  <c r="K37" i="41" s="1"/>
  <c r="F10" i="41"/>
  <c r="V10" i="43"/>
  <c r="V12" i="43"/>
  <c r="V13" i="43"/>
  <c r="V14" i="43"/>
  <c r="V15" i="43"/>
  <c r="V16" i="43"/>
  <c r="V17" i="43"/>
  <c r="V18" i="43"/>
  <c r="V19" i="43"/>
  <c r="V20" i="43"/>
  <c r="V21" i="43"/>
  <c r="V22" i="43"/>
  <c r="V23" i="43"/>
  <c r="V24" i="43"/>
  <c r="V25" i="43"/>
  <c r="V26" i="43"/>
  <c r="V27" i="43"/>
  <c r="V28" i="43"/>
  <c r="V29" i="43"/>
  <c r="V30" i="43"/>
  <c r="V31" i="43"/>
  <c r="V32" i="43"/>
  <c r="V33" i="43"/>
  <c r="U10" i="43"/>
  <c r="U12" i="43"/>
  <c r="U13" i="43"/>
  <c r="U14" i="43"/>
  <c r="U15" i="43"/>
  <c r="U16" i="43"/>
  <c r="U17" i="43"/>
  <c r="U18" i="43"/>
  <c r="U19" i="43"/>
  <c r="U20" i="43"/>
  <c r="U21" i="43"/>
  <c r="U22" i="43"/>
  <c r="U23" i="43"/>
  <c r="U24" i="43"/>
  <c r="U25" i="43"/>
  <c r="U26" i="43"/>
  <c r="U27" i="43"/>
  <c r="U28" i="43"/>
  <c r="U29" i="43"/>
  <c r="U30" i="43"/>
  <c r="U31" i="43"/>
  <c r="U32" i="43"/>
  <c r="U33" i="43"/>
  <c r="T10" i="43"/>
  <c r="T12" i="43"/>
  <c r="T13" i="43"/>
  <c r="T14" i="43"/>
  <c r="T15" i="43"/>
  <c r="T16" i="43"/>
  <c r="T17" i="43"/>
  <c r="T18" i="43"/>
  <c r="T19" i="43"/>
  <c r="T20" i="43"/>
  <c r="T21" i="43"/>
  <c r="T22" i="43"/>
  <c r="T23" i="43"/>
  <c r="T24" i="43"/>
  <c r="T25" i="43"/>
  <c r="T26" i="43"/>
  <c r="T27" i="43"/>
  <c r="T28" i="43"/>
  <c r="T29" i="43"/>
  <c r="T30" i="43"/>
  <c r="T31" i="43"/>
  <c r="T32" i="43"/>
  <c r="T33" i="43"/>
  <c r="Q10" i="43"/>
  <c r="Q12" i="43"/>
  <c r="Q13" i="43"/>
  <c r="Q14" i="43"/>
  <c r="Q15" i="43"/>
  <c r="Q16" i="43"/>
  <c r="Q17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P10" i="43"/>
  <c r="P12" i="43"/>
  <c r="P13" i="43"/>
  <c r="P14" i="43"/>
  <c r="P15" i="43"/>
  <c r="P16" i="43"/>
  <c r="P17" i="43"/>
  <c r="P18" i="43"/>
  <c r="P19" i="43"/>
  <c r="P20" i="43"/>
  <c r="P21" i="43"/>
  <c r="P22" i="43"/>
  <c r="P23" i="43"/>
  <c r="P24" i="43"/>
  <c r="P25" i="43"/>
  <c r="P26" i="43"/>
  <c r="P27" i="43"/>
  <c r="P28" i="43"/>
  <c r="P29" i="43"/>
  <c r="P30" i="43"/>
  <c r="P31" i="43"/>
  <c r="P32" i="43"/>
  <c r="P33" i="43"/>
  <c r="O10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L37" i="41" l="1"/>
  <c r="U37" i="41"/>
  <c r="T37" i="41"/>
  <c r="V11" i="41"/>
  <c r="V37" i="41" s="1"/>
  <c r="O37" i="41"/>
  <c r="Q11" i="41"/>
  <c r="Q37" i="41" s="1"/>
  <c r="E37" i="41"/>
  <c r="F11" i="41"/>
  <c r="F36" i="41"/>
  <c r="F34" i="41"/>
  <c r="F32" i="41"/>
  <c r="F30" i="41"/>
  <c r="F28" i="41"/>
  <c r="F26" i="41"/>
  <c r="F24" i="41"/>
  <c r="F22" i="41"/>
  <c r="F20" i="41"/>
  <c r="F18" i="41"/>
  <c r="F16" i="41"/>
  <c r="F14" i="41"/>
  <c r="F12" i="41"/>
  <c r="G36" i="41"/>
  <c r="G34" i="41"/>
  <c r="G32" i="41"/>
  <c r="G28" i="41"/>
  <c r="G26" i="41"/>
  <c r="G24" i="41"/>
  <c r="G22" i="41"/>
  <c r="G20" i="41"/>
  <c r="G18" i="41"/>
  <c r="G16" i="41"/>
  <c r="G14" i="41"/>
  <c r="G12" i="41"/>
  <c r="G11" i="41"/>
  <c r="F35" i="41"/>
  <c r="F33" i="41"/>
  <c r="F31" i="41"/>
  <c r="F29" i="41"/>
  <c r="F27" i="41"/>
  <c r="F25" i="41"/>
  <c r="F23" i="41"/>
  <c r="F21" i="41"/>
  <c r="F19" i="41"/>
  <c r="F17" i="41"/>
  <c r="F15" i="41"/>
  <c r="F13" i="41"/>
  <c r="G35" i="41"/>
  <c r="G33" i="41"/>
  <c r="G31" i="41"/>
  <c r="G27" i="41"/>
  <c r="G25" i="41"/>
  <c r="G23" i="41"/>
  <c r="G21" i="41"/>
  <c r="G19" i="41"/>
  <c r="G17" i="41"/>
  <c r="G15" i="41"/>
  <c r="G13" i="41"/>
  <c r="G10" i="41"/>
  <c r="L10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K10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J10" i="43"/>
  <c r="J12" i="43"/>
  <c r="J13" i="43"/>
  <c r="J14" i="43"/>
  <c r="J15" i="43"/>
  <c r="J16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Q11" i="43"/>
  <c r="Q35" i="43" s="1"/>
  <c r="P11" i="43"/>
  <c r="P35" i="43" s="1"/>
  <c r="G37" i="41" l="1"/>
  <c r="F37" i="41"/>
  <c r="L11" i="43"/>
  <c r="L35" i="43" s="1"/>
  <c r="K11" i="43"/>
  <c r="K35" i="43" s="1"/>
  <c r="E32" i="43"/>
  <c r="E10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3" i="43"/>
  <c r="E35" i="43"/>
  <c r="G10" i="43"/>
  <c r="G12" i="43"/>
  <c r="G13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F10" i="43"/>
  <c r="F12" i="43"/>
  <c r="F13" i="43"/>
  <c r="F14" i="43"/>
  <c r="F15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G11" i="43"/>
  <c r="V11" i="43"/>
  <c r="V35" i="43" s="1"/>
  <c r="U11" i="43"/>
  <c r="U35" i="43" s="1"/>
  <c r="T11" i="43"/>
  <c r="O11" i="43"/>
  <c r="J11" i="43"/>
  <c r="G35" i="43" l="1"/>
  <c r="F35" i="43"/>
  <c r="T35" i="43"/>
  <c r="J35" i="43"/>
  <c r="O35" i="43"/>
  <c r="T10" i="42" l="1"/>
  <c r="T12" i="42"/>
  <c r="T13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O10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J10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S30" i="42" l="1"/>
  <c r="R30" i="42"/>
  <c r="U11" i="42" s="1"/>
  <c r="N30" i="42"/>
  <c r="M30" i="42"/>
  <c r="I30" i="42"/>
  <c r="L11" i="42" s="1"/>
  <c r="H30" i="42"/>
  <c r="K11" i="42" s="1"/>
  <c r="T11" i="42"/>
  <c r="O11" i="42"/>
  <c r="J11" i="42"/>
  <c r="E10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G12" i="42"/>
  <c r="F10" i="42"/>
  <c r="T30" i="42" l="1"/>
  <c r="U12" i="42"/>
  <c r="U14" i="42"/>
  <c r="U16" i="42"/>
  <c r="U18" i="42"/>
  <c r="U20" i="42"/>
  <c r="U22" i="42"/>
  <c r="U24" i="42"/>
  <c r="U26" i="42"/>
  <c r="U28" i="42"/>
  <c r="U10" i="42"/>
  <c r="U13" i="42"/>
  <c r="U15" i="42"/>
  <c r="U17" i="42"/>
  <c r="U19" i="42"/>
  <c r="U21" i="42"/>
  <c r="U23" i="42"/>
  <c r="U25" i="42"/>
  <c r="U27" i="42"/>
  <c r="U29" i="42"/>
  <c r="V11" i="42"/>
  <c r="V10" i="42"/>
  <c r="V13" i="42"/>
  <c r="V15" i="42"/>
  <c r="V17" i="42"/>
  <c r="V19" i="42"/>
  <c r="V21" i="42"/>
  <c r="V23" i="42"/>
  <c r="V25" i="42"/>
  <c r="V27" i="42"/>
  <c r="V29" i="42"/>
  <c r="V12" i="42"/>
  <c r="V14" i="42"/>
  <c r="V16" i="42"/>
  <c r="V18" i="42"/>
  <c r="V20" i="42"/>
  <c r="V22" i="42"/>
  <c r="V24" i="42"/>
  <c r="V26" i="42"/>
  <c r="V28" i="42"/>
  <c r="K12" i="42"/>
  <c r="K14" i="42"/>
  <c r="K16" i="42"/>
  <c r="K18" i="42"/>
  <c r="K20" i="42"/>
  <c r="K22" i="42"/>
  <c r="K24" i="42"/>
  <c r="K26" i="42"/>
  <c r="K28" i="42"/>
  <c r="K10" i="42"/>
  <c r="K13" i="42"/>
  <c r="K15" i="42"/>
  <c r="K17" i="42"/>
  <c r="K19" i="42"/>
  <c r="K21" i="42"/>
  <c r="K23" i="42"/>
  <c r="K25" i="42"/>
  <c r="K27" i="42"/>
  <c r="K29" i="42"/>
  <c r="J30" i="42"/>
  <c r="L10" i="42"/>
  <c r="L13" i="42"/>
  <c r="L15" i="42"/>
  <c r="L17" i="42"/>
  <c r="L19" i="42"/>
  <c r="L21" i="42"/>
  <c r="L23" i="42"/>
  <c r="L25" i="42"/>
  <c r="L27" i="42"/>
  <c r="L29" i="42"/>
  <c r="L12" i="42"/>
  <c r="L14" i="42"/>
  <c r="L16" i="42"/>
  <c r="L18" i="42"/>
  <c r="L20" i="42"/>
  <c r="L22" i="42"/>
  <c r="L24" i="42"/>
  <c r="L26" i="42"/>
  <c r="L28" i="42"/>
  <c r="Q12" i="42"/>
  <c r="Q14" i="42"/>
  <c r="Q16" i="42"/>
  <c r="Q18" i="42"/>
  <c r="Q20" i="42"/>
  <c r="Q22" i="42"/>
  <c r="Q24" i="42"/>
  <c r="Q26" i="42"/>
  <c r="Q28" i="42"/>
  <c r="Q10" i="42"/>
  <c r="Q13" i="42"/>
  <c r="Q15" i="42"/>
  <c r="Q17" i="42"/>
  <c r="Q19" i="42"/>
  <c r="Q21" i="42"/>
  <c r="Q23" i="42"/>
  <c r="Q25" i="42"/>
  <c r="Q27" i="42"/>
  <c r="Q29" i="42"/>
  <c r="P11" i="42"/>
  <c r="P10" i="42"/>
  <c r="P13" i="42"/>
  <c r="P15" i="42"/>
  <c r="P17" i="42"/>
  <c r="P21" i="42"/>
  <c r="P27" i="42"/>
  <c r="P12" i="42"/>
  <c r="P14" i="42"/>
  <c r="P16" i="42"/>
  <c r="P18" i="42"/>
  <c r="P20" i="42"/>
  <c r="P22" i="42"/>
  <c r="P24" i="42"/>
  <c r="P26" i="42"/>
  <c r="P28" i="42"/>
  <c r="P19" i="42"/>
  <c r="P23" i="42"/>
  <c r="P25" i="42"/>
  <c r="P29" i="42"/>
  <c r="G29" i="42"/>
  <c r="G27" i="42"/>
  <c r="G25" i="42"/>
  <c r="G23" i="42"/>
  <c r="G21" i="42"/>
  <c r="G19" i="42"/>
  <c r="G17" i="42"/>
  <c r="G15" i="42"/>
  <c r="G13" i="42"/>
  <c r="G10" i="42"/>
  <c r="G28" i="42"/>
  <c r="G26" i="42"/>
  <c r="G24" i="42"/>
  <c r="G22" i="42"/>
  <c r="G20" i="42"/>
  <c r="G18" i="42"/>
  <c r="G16" i="42"/>
  <c r="G14" i="42"/>
  <c r="F26" i="42"/>
  <c r="F22" i="42"/>
  <c r="F18" i="42"/>
  <c r="F14" i="42"/>
  <c r="E30" i="42"/>
  <c r="F28" i="42"/>
  <c r="F24" i="42"/>
  <c r="F20" i="42"/>
  <c r="F16" i="42"/>
  <c r="F12" i="42"/>
  <c r="O30" i="42"/>
  <c r="Q11" i="42"/>
  <c r="F29" i="42"/>
  <c r="F27" i="42"/>
  <c r="F25" i="42"/>
  <c r="F23" i="42"/>
  <c r="F21" i="42"/>
  <c r="F19" i="42"/>
  <c r="F17" i="42"/>
  <c r="F15" i="42"/>
  <c r="F13" i="42"/>
  <c r="U30" i="42" l="1"/>
  <c r="V30" i="42"/>
  <c r="K30" i="42"/>
  <c r="L30" i="42"/>
  <c r="Q30" i="42"/>
  <c r="P30" i="42"/>
  <c r="G11" i="42"/>
  <c r="G30" i="42" s="1"/>
  <c r="F11" i="42"/>
  <c r="F30" i="42" s="1"/>
  <c r="E11" i="42"/>
</calcChain>
</file>

<file path=xl/sharedStrings.xml><?xml version="1.0" encoding="utf-8"?>
<sst xmlns="http://schemas.openxmlformats.org/spreadsheetml/2006/main" count="249" uniqueCount="74">
  <si>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</si>
  <si>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</si>
  <si>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</si>
  <si>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</si>
  <si>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</si>
  <si>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</si>
  <si>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</si>
  <si>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</si>
  <si>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</si>
  <si>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</si>
  <si>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</si>
  <si>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</si>
  <si>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</si>
  <si>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</si>
  <si>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</si>
  <si>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</si>
  <si>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</si>
  <si>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</si>
  <si>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</si>
  <si>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</si>
  <si>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</si>
  <si>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</si>
  <si>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</si>
  <si>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</si>
  <si>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</si>
  <si>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</si>
  <si>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</si>
  <si>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</si>
  <si>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</si>
  <si>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</si>
  <si>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</si>
  <si>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</si>
  <si>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</si>
  <si>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</si>
  <si>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</si>
  <si>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</si>
  <si>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</si>
  <si>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</si>
  <si>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</si>
  <si>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</si>
  <si>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</si>
  <si>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</si>
  <si>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</si>
  <si>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</si>
  <si>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</si>
  <si>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</si>
  <si>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</si>
  <si>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</si>
  <si>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</si>
  <si>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</si>
  <si>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</si>
  <si>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</si>
  <si>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Broj isplaćenih šteta </t>
  </si>
  <si>
    <t xml:space="preserve">ŽIVOTNA OSIGURANJA </t>
  </si>
  <si>
    <t>Adriatic osiguranje d.d.*</t>
  </si>
  <si>
    <t>I-I-2017</t>
  </si>
  <si>
    <t>I-I-2018</t>
  </si>
  <si>
    <t>2018.</t>
  </si>
  <si>
    <t>BROJ I VRIJEDNOST ISPLAĆENIH ŠTETA PO OSIGURAVAJUĆIM DRUŠTVIMA U BOSNI I HERCEGOVINI</t>
  </si>
  <si>
    <t>Osiguravajuće društvo</t>
  </si>
  <si>
    <t>R/b</t>
  </si>
  <si>
    <t>BROJ I VRIJEDNOST ISPLAĆENIH ŠTETA PO OSIGURAVAJUĆIM DRUŠTVIMA U REPUBLICI SRPSKOJ*</t>
  </si>
  <si>
    <t>Postotak promjene</t>
  </si>
  <si>
    <t>Udio (%)</t>
  </si>
  <si>
    <t>BROJ I VRIJEDNOST ISPLAĆENIH ŠTETA PO OSIGURAVAJUĆIM DRUŠTVIMA U FEDERACIJI BOSNE I HERCEGOVINE*</t>
  </si>
  <si>
    <t>*Društva za osiguranje iz Republike Srpske i podružnice društava za osiguranje iz Federacije Bosne i Hercegovine</t>
  </si>
  <si>
    <t>Adriatic osiguranje d.d.</t>
  </si>
  <si>
    <t>Atos osiguranje a.d.</t>
  </si>
  <si>
    <t>Euros osiguranje a.d.</t>
  </si>
  <si>
    <t>SAS - Super P osiguranje a.d.</t>
  </si>
  <si>
    <t>Ukupno:</t>
  </si>
  <si>
    <t>Central osiguranje d.d.</t>
  </si>
  <si>
    <t>*Društva za osiguranje iz Federacije Bosne i Hercegovine i podružnice društava za osiguranje iz Republike Srpske</t>
  </si>
  <si>
    <t>*Od 1. siječnja 2018. godine Bosna-Sunce osiguranje d.d., je nakon akvizicije Zovko osiguranja d.d.,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</si>
</sst>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</cellStyleXfs>
  <cellXfs count="69">
    <xf numFmtId="0" fontId="0" fillId="0" borderId="0" xfId="0"/>
    <xf numFmtId="0" fontId="3" fillId="0" borderId="0" xfId="0" applyFont="1"/>
    <xf numFmtId="164" fontId="3" fillId="0" borderId="0" xfId="6" applyNumberFormat="1" applyFont="1" applyBorder="1" applyAlignment="1">
      <alignment horizontal="right" vertical="center"/>
    </xf>
    <xf numFmtId="0" fontId="4" fillId="0" borderId="0" xfId="0" applyFont="1" applyBorder="1" applyAlignment="1"/>
    <xf numFmtId="164" fontId="4" fillId="2" borderId="11" xfId="6" applyNumberFormat="1" applyFont="1" applyFill="1" applyBorder="1" applyAlignment="1">
      <alignment horizontal="right" vertical="center"/>
    </xf>
    <xf numFmtId="165" fontId="3" fillId="0" borderId="0" xfId="6" applyNumberFormat="1" applyFont="1" applyBorder="1" applyAlignment="1">
      <alignment horizontal="right" vertical="center"/>
    </xf>
    <xf numFmtId="0" fontId="8" fillId="0" borderId="0" xfId="0" applyFont="1" applyBorder="1"/>
    <xf numFmtId="49" fontId="7" fillId="3" borderId="1" xfId="6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68" fontId="4" fillId="2" borderId="11" xfId="6" applyNumberFormat="1" applyFont="1" applyFill="1" applyBorder="1" applyAlignment="1">
      <alignment horizontal="right" vertical="center"/>
    </xf>
    <xf numFmtId="165" fontId="4" fillId="2" borderId="11" xfId="6" applyNumberFormat="1" applyFont="1" applyFill="1" applyBorder="1" applyAlignment="1">
      <alignment horizontal="right" vertical="center"/>
    </xf>
    <xf numFmtId="0" fontId="9" fillId="0" borderId="0" xfId="0" applyFont="1"/>
    <xf numFmtId="164" fontId="3" fillId="0" borderId="13" xfId="6" applyNumberFormat="1" applyFont="1" applyBorder="1" applyAlignment="1">
      <alignment horizontal="left" vertical="center"/>
    </xf>
    <xf numFmtId="4" fontId="3" fillId="0" borderId="0" xfId="6" applyNumberFormat="1" applyFont="1" applyBorder="1" applyAlignment="1">
      <alignment horizontal="right" vertical="center"/>
    </xf>
    <xf numFmtId="164" fontId="10" fillId="0" borderId="13" xfId="6" applyNumberFormat="1" applyFont="1" applyBorder="1" applyAlignment="1">
      <alignment horizontal="left" vertical="center"/>
    </xf>
    <xf numFmtId="164" fontId="10" fillId="0" borderId="14" xfId="6" applyNumberFormat="1" applyFont="1" applyBorder="1" applyAlignment="1">
      <alignment horizontal="left" vertical="center"/>
    </xf>
    <xf numFmtId="4" fontId="10" fillId="0" borderId="0" xfId="6" applyNumberFormat="1" applyFont="1" applyBorder="1" applyAlignment="1">
      <alignment horizontal="right" vertical="center"/>
    </xf>
    <xf numFmtId="165" fontId="10" fillId="0" borderId="0" xfId="6" applyNumberFormat="1" applyFont="1" applyBorder="1" applyAlignment="1">
      <alignment horizontal="right" vertical="center"/>
    </xf>
    <xf numFmtId="164" fontId="10" fillId="0" borderId="0" xfId="6" applyNumberFormat="1" applyFont="1" applyBorder="1" applyAlignment="1">
      <alignment horizontal="right" vertical="center"/>
    </xf>
    <xf numFmtId="165" fontId="11" fillId="2" borderId="11" xfId="6" applyNumberFormat="1" applyFont="1" applyFill="1" applyBorder="1" applyAlignment="1">
      <alignment horizontal="right" vertical="center"/>
    </xf>
    <xf numFmtId="164" fontId="11" fillId="2" borderId="11" xfId="6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165" fontId="10" fillId="0" borderId="13" xfId="6" applyNumberFormat="1" applyFont="1" applyBorder="1" applyAlignment="1">
      <alignment horizontal="right" vertical="center"/>
    </xf>
    <xf numFmtId="165" fontId="10" fillId="0" borderId="16" xfId="6" applyNumberFormat="1" applyFont="1" applyBorder="1" applyAlignment="1">
      <alignment horizontal="right" vertical="center"/>
    </xf>
    <xf numFmtId="168" fontId="11" fillId="2" borderId="15" xfId="6" applyNumberFormat="1" applyFont="1" applyFill="1" applyBorder="1" applyAlignment="1">
      <alignment horizontal="right" vertical="center"/>
    </xf>
    <xf numFmtId="165" fontId="3" fillId="0" borderId="8" xfId="6" applyNumberFormat="1" applyFont="1" applyBorder="1" applyAlignment="1">
      <alignment horizontal="right" vertical="center"/>
    </xf>
    <xf numFmtId="165" fontId="3" fillId="0" borderId="9" xfId="6" applyNumberFormat="1" applyFont="1" applyBorder="1" applyAlignment="1">
      <alignment horizontal="right" vertical="center"/>
    </xf>
    <xf numFmtId="168" fontId="4" fillId="2" borderId="12" xfId="6" applyNumberFormat="1" applyFont="1" applyFill="1" applyBorder="1" applyAlignment="1">
      <alignment horizontal="right" vertical="center"/>
    </xf>
    <xf numFmtId="165" fontId="3" fillId="0" borderId="13" xfId="6" applyNumberFormat="1" applyFont="1" applyBorder="1" applyAlignment="1">
      <alignment horizontal="right" vertical="center"/>
    </xf>
    <xf numFmtId="165" fontId="3" fillId="0" borderId="14" xfId="6" applyNumberFormat="1" applyFont="1" applyBorder="1" applyAlignment="1">
      <alignment horizontal="right" vertical="center"/>
    </xf>
    <xf numFmtId="4" fontId="3" fillId="0" borderId="0" xfId="0" applyNumberFormat="1" applyFont="1" applyBorder="1"/>
    <xf numFmtId="4" fontId="10" fillId="0" borderId="0" xfId="0" applyNumberFormat="1" applyFont="1" applyBorder="1"/>
    <xf numFmtId="4" fontId="4" fillId="2" borderId="11" xfId="6" applyNumberFormat="1" applyFont="1" applyFill="1" applyBorder="1" applyAlignment="1">
      <alignment horizontal="right" vertical="center"/>
    </xf>
    <xf numFmtId="4" fontId="0" fillId="0" borderId="0" xfId="0" applyNumberFormat="1"/>
    <xf numFmtId="164" fontId="10" fillId="0" borderId="17" xfId="6" applyNumberFormat="1" applyFont="1" applyBorder="1" applyAlignment="1">
      <alignment horizontal="right" vertical="center"/>
    </xf>
    <xf numFmtId="164" fontId="10" fillId="0" borderId="18" xfId="6" applyNumberFormat="1" applyFont="1" applyBorder="1" applyAlignment="1">
      <alignment horizontal="right" vertical="center"/>
    </xf>
    <xf numFmtId="164" fontId="10" fillId="0" borderId="19" xfId="6" applyNumberFormat="1" applyFont="1" applyBorder="1" applyAlignment="1">
      <alignment horizontal="left" vertical="center"/>
    </xf>
    <xf numFmtId="164" fontId="10" fillId="0" borderId="20" xfId="6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21" xfId="6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 applyProtection="1">
      <alignment horizontal="center" vertical="center"/>
    </xf>
    <xf numFmtId="0" fontId="2" fillId="0" borderId="23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6" fontId="7" fillId="3" borderId="0" xfId="6" applyNumberFormat="1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1" xfId="6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2">
    <cellStyle name="Comma" xfId="6" builtinId="3"/>
    <cellStyle name="Normal" xfId="0" builtinId="0"/>
    <cellStyle name="Normal 2" xfId="10"/>
    <cellStyle name="Normal 6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47"/>
  <sheetViews>
    <sheetView showGridLines="0" tabSelected="1" showRuler="0" view="pageLayout" zoomScale="60" zoomScaleNormal="70" zoomScalePageLayoutView="60" workbookViewId="0">
      <selection activeCell="B37" sqref="B37"/>
    </sheetView>
  </sheetViews>
  <sheetFormatPr defaultRowHeight="15" x14ac:dyDescent="0.25"/>
  <cols>
    <col min="1" max="1" width="4" customWidth="1"/>
    <col min="2" max="2" width="23.85546875" customWidth="1"/>
    <col min="3" max="3" width="10.28515625" customWidth="1"/>
    <col min="4" max="4" width="10.5703125" customWidth="1"/>
    <col min="5" max="5" width="11.140625" customWidth="1"/>
    <col min="6" max="6" width="8.28515625" customWidth="1"/>
    <col min="7" max="7" width="8.5703125" customWidth="1"/>
    <col min="8" max="9" width="15.5703125" customWidth="1"/>
    <col min="10" max="10" width="9.85546875" customWidth="1"/>
    <col min="11" max="11" width="8.85546875" customWidth="1"/>
    <col min="12" max="12" width="9" customWidth="1"/>
    <col min="13" max="14" width="12.5703125" bestFit="1" customWidth="1"/>
    <col min="15" max="15" width="11.140625" customWidth="1"/>
    <col min="17" max="17" width="9.5703125" customWidth="1"/>
    <col min="18" max="18" width="12.28515625" customWidth="1"/>
    <col min="19" max="19" width="14.140625" customWidth="1"/>
    <col min="20" max="20" width="10.42578125" customWidth="1"/>
    <col min="22" max="22" width="9.5703125" customWidth="1"/>
  </cols>
  <sheetData>
    <row r="3" spans="1:22" x14ac:dyDescent="0.25">
      <c r="F3" s="3" t="s">
        <v>58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ht="15.75" customHeight="1" x14ac:dyDescent="0.25">
      <c r="A7" s="48" t="s">
        <v>60</v>
      </c>
      <c r="B7" s="51" t="s">
        <v>59</v>
      </c>
      <c r="C7" s="54" t="s">
        <v>50</v>
      </c>
      <c r="D7" s="54"/>
      <c r="E7" s="54"/>
      <c r="F7" s="54"/>
      <c r="G7" s="54"/>
      <c r="H7" s="55"/>
      <c r="I7" s="55"/>
      <c r="J7" s="55"/>
      <c r="K7" s="55"/>
      <c r="L7" s="55"/>
      <c r="M7" s="54" t="s">
        <v>53</v>
      </c>
      <c r="N7" s="54"/>
      <c r="O7" s="54"/>
      <c r="P7" s="54"/>
      <c r="Q7" s="54"/>
      <c r="R7" s="55"/>
      <c r="S7" s="55"/>
      <c r="T7" s="55"/>
      <c r="U7" s="55"/>
      <c r="V7" s="56"/>
    </row>
    <row r="8" spans="1:22" ht="26.25" customHeight="1" x14ac:dyDescent="0.25">
      <c r="A8" s="49"/>
      <c r="B8" s="52"/>
      <c r="C8" s="57" t="s">
        <v>52</v>
      </c>
      <c r="D8" s="57"/>
      <c r="E8" s="58" t="s">
        <v>62</v>
      </c>
      <c r="F8" s="58" t="s">
        <v>63</v>
      </c>
      <c r="G8" s="58"/>
      <c r="H8" s="57" t="s">
        <v>21</v>
      </c>
      <c r="I8" s="57"/>
      <c r="J8" s="58" t="s">
        <v>62</v>
      </c>
      <c r="K8" s="58" t="s">
        <v>63</v>
      </c>
      <c r="L8" s="58"/>
      <c r="M8" s="57" t="s">
        <v>52</v>
      </c>
      <c r="N8" s="57"/>
      <c r="O8" s="58" t="s">
        <v>62</v>
      </c>
      <c r="P8" s="58" t="s">
        <v>63</v>
      </c>
      <c r="Q8" s="58"/>
      <c r="R8" s="57" t="s">
        <v>21</v>
      </c>
      <c r="S8" s="57"/>
      <c r="T8" s="58" t="s">
        <v>62</v>
      </c>
      <c r="U8" s="52" t="s">
        <v>63</v>
      </c>
      <c r="V8" s="60"/>
    </row>
    <row r="9" spans="1:22" ht="27.75" customHeight="1" thickBot="1" x14ac:dyDescent="0.3">
      <c r="A9" s="50"/>
      <c r="B9" s="53"/>
      <c r="C9" s="39" t="s">
        <v>55</v>
      </c>
      <c r="D9" s="39" t="s">
        <v>56</v>
      </c>
      <c r="E9" s="59"/>
      <c r="F9" s="7" t="s">
        <v>51</v>
      </c>
      <c r="G9" s="7" t="s">
        <v>57</v>
      </c>
      <c r="H9" s="39" t="s">
        <v>55</v>
      </c>
      <c r="I9" s="39" t="s">
        <v>56</v>
      </c>
      <c r="J9" s="59"/>
      <c r="K9" s="7" t="s">
        <v>51</v>
      </c>
      <c r="L9" s="7" t="s">
        <v>57</v>
      </c>
      <c r="M9" s="39" t="s">
        <v>55</v>
      </c>
      <c r="N9" s="39" t="s">
        <v>56</v>
      </c>
      <c r="O9" s="59"/>
      <c r="P9" s="7" t="s">
        <v>51</v>
      </c>
      <c r="Q9" s="7" t="s">
        <v>57</v>
      </c>
      <c r="R9" s="39" t="s">
        <v>55</v>
      </c>
      <c r="S9" s="39" t="s">
        <v>56</v>
      </c>
      <c r="T9" s="59"/>
      <c r="U9" s="7" t="s">
        <v>51</v>
      </c>
      <c r="V9" s="40" t="s">
        <v>57</v>
      </c>
    </row>
    <row r="10" spans="1:22" x14ac:dyDescent="0.25">
      <c r="A10" s="41" t="s">
        <v>23</v>
      </c>
      <c r="B10" s="13" t="s">
        <v>54</v>
      </c>
      <c r="C10" s="22">
        <f>FBiH!C10+RS!C10</f>
        <v>770</v>
      </c>
      <c r="D10" s="14">
        <f>FBiH!D10+RS!D10</f>
        <v>1159</v>
      </c>
      <c r="E10" s="5">
        <f t="shared" ref="E10:E36" si="0">IFERROR((D10-C10)/C10*100, "-")</f>
        <v>50.519480519480517</v>
      </c>
      <c r="F10" s="5">
        <f t="shared" ref="F10:F36" si="1">C10/C$37*100</f>
        <v>11.509715994020926</v>
      </c>
      <c r="G10" s="29">
        <f t="shared" ref="G10:G36" si="2">D10/D$37*100</f>
        <v>13.576197727538949</v>
      </c>
      <c r="H10" s="14">
        <f>FBiH!H10+RS!H10</f>
        <v>1536466.8501000004</v>
      </c>
      <c r="I10" s="14">
        <f>FBiH!I10+RS!I10</f>
        <v>1621592.0548000003</v>
      </c>
      <c r="J10" s="5">
        <f t="shared" ref="J10:J36" si="3">IFERROR((I10-H10)/H10*100, "-")</f>
        <v>5.540321595253392</v>
      </c>
      <c r="K10" s="5">
        <f t="shared" ref="K10:K36" si="4">H10/H$37*100</f>
        <v>11.800454295703593</v>
      </c>
      <c r="L10" s="26">
        <f t="shared" ref="L10:L36" si="5">I10/I$37*100</f>
        <v>10.617341952665795</v>
      </c>
      <c r="M10" s="22">
        <f>FBiH!M10+RS!M10</f>
        <v>47</v>
      </c>
      <c r="N10" s="17">
        <f>FBiH!N10+RS!N10</f>
        <v>49</v>
      </c>
      <c r="O10" s="18">
        <f t="shared" ref="O10:O36" si="6">IFERROR((N10-M10)/M10*100, "-")</f>
        <v>4.2553191489361701</v>
      </c>
      <c r="P10" s="18">
        <f t="shared" ref="P10:P36" si="7">M10/M$37*100</f>
        <v>5.5753262158956112</v>
      </c>
      <c r="Q10" s="23">
        <f t="shared" ref="Q10:Q36" si="8">N10/N$37*100</f>
        <v>5.2972972972972974</v>
      </c>
      <c r="R10" s="17">
        <f>FBiH!R10+RS!R10</f>
        <v>56432.729999999996</v>
      </c>
      <c r="S10" s="17">
        <f>FBiH!S10+RS!S10</f>
        <v>111820.6</v>
      </c>
      <c r="T10" s="18">
        <f t="shared" ref="T10:T36" si="9">IFERROR((S10-R10)/R10*100, "-")</f>
        <v>98.14848581665288</v>
      </c>
      <c r="U10" s="5">
        <f t="shared" ref="U10:U36" si="10">R10/R$37*100</f>
        <v>1.2272844642326377</v>
      </c>
      <c r="V10" s="26">
        <f t="shared" ref="V10:V36" si="11">S10/S$37*100</f>
        <v>2.5312084706031768</v>
      </c>
    </row>
    <row r="11" spans="1:22" x14ac:dyDescent="0.25">
      <c r="A11" s="41" t="s">
        <v>24</v>
      </c>
      <c r="B11" s="13" t="s">
        <v>0</v>
      </c>
      <c r="C11" s="22">
        <f>FBiH!C11+RS!C11</f>
        <v>348</v>
      </c>
      <c r="D11" s="14">
        <f>FBiH!D11+RS!D11</f>
        <v>592</v>
      </c>
      <c r="E11" s="5">
        <f>IFERROR((D11-C11)/C11*100, "-")</f>
        <v>70.114942528735639</v>
      </c>
      <c r="F11" s="5">
        <f>C11/C$37*100</f>
        <v>5.2017937219730941</v>
      </c>
      <c r="G11" s="29">
        <f>D11/D$37*100</f>
        <v>6.9345203232985835</v>
      </c>
      <c r="H11" s="14">
        <f>FBiH!H11+RS!H11</f>
        <v>576079.63</v>
      </c>
      <c r="I11" s="14">
        <f>FBiH!I11+RS!I11</f>
        <v>928915.37000000011</v>
      </c>
      <c r="J11" s="5">
        <f>IFERROR((I11-H11)/H11*100, "-")</f>
        <v>61.247737574057268</v>
      </c>
      <c r="K11" s="5">
        <f>H11/H$37*100</f>
        <v>4.4244373668448436</v>
      </c>
      <c r="L11" s="26">
        <f>I11/I$37*100</f>
        <v>6.082055039171661</v>
      </c>
      <c r="M11" s="22">
        <f>FBiH!M11+RS!M11</f>
        <v>0</v>
      </c>
      <c r="N11" s="17">
        <f>FBiH!N11+RS!N11</f>
        <v>0</v>
      </c>
      <c r="O11" s="18" t="str">
        <f>IFERROR((N11-M11)/M11*100, "-")</f>
        <v>-</v>
      </c>
      <c r="P11" s="18">
        <f>M11/M$37*100</f>
        <v>0</v>
      </c>
      <c r="Q11" s="23">
        <f>N11/N$37*100</f>
        <v>0</v>
      </c>
      <c r="R11" s="17">
        <f>FBiH!R11+RS!R11</f>
        <v>0</v>
      </c>
      <c r="S11" s="17">
        <f>FBiH!S11+RS!S11</f>
        <v>0</v>
      </c>
      <c r="T11" s="18" t="str">
        <f>IFERROR((S11-R11)/R11*100, "-")</f>
        <v>-</v>
      </c>
      <c r="U11" s="5">
        <f>R11/R$37*100</f>
        <v>0</v>
      </c>
      <c r="V11" s="26">
        <f>S11/S$37*100</f>
        <v>0</v>
      </c>
    </row>
    <row r="12" spans="1:22" ht="13.5" customHeight="1" x14ac:dyDescent="0.25">
      <c r="A12" s="41" t="s">
        <v>25</v>
      </c>
      <c r="B12" s="13" t="s">
        <v>67</v>
      </c>
      <c r="C12" s="22">
        <f>FBiH!C12+RS!C12</f>
        <v>109</v>
      </c>
      <c r="D12" s="14">
        <f>FBiH!D12+RS!D12</f>
        <v>175</v>
      </c>
      <c r="E12" s="5">
        <f t="shared" si="0"/>
        <v>60.550458715596335</v>
      </c>
      <c r="F12" s="5">
        <f t="shared" si="1"/>
        <v>1.6292974588938716</v>
      </c>
      <c r="G12" s="29">
        <f t="shared" si="2"/>
        <v>2.0499004334075202</v>
      </c>
      <c r="H12" s="14">
        <f>FBiH!H12+RS!H12</f>
        <v>239971.97</v>
      </c>
      <c r="I12" s="14">
        <f>FBiH!I12+RS!I12</f>
        <v>582621.44000000006</v>
      </c>
      <c r="J12" s="5">
        <f t="shared" si="3"/>
        <v>142.78728886544545</v>
      </c>
      <c r="K12" s="5">
        <f t="shared" si="4"/>
        <v>1.843045467626359</v>
      </c>
      <c r="L12" s="26">
        <f t="shared" si="5"/>
        <v>3.8147023717364581</v>
      </c>
      <c r="M12" s="22">
        <f>FBiH!M12+RS!M12</f>
        <v>0</v>
      </c>
      <c r="N12" s="17">
        <f>FBiH!N12+RS!N12</f>
        <v>0</v>
      </c>
      <c r="O12" s="18" t="str">
        <f t="shared" si="6"/>
        <v>-</v>
      </c>
      <c r="P12" s="18">
        <f t="shared" si="7"/>
        <v>0</v>
      </c>
      <c r="Q12" s="23">
        <f t="shared" si="8"/>
        <v>0</v>
      </c>
      <c r="R12" s="17">
        <f>FBiH!R12+RS!R12</f>
        <v>0</v>
      </c>
      <c r="S12" s="17">
        <f>FBiH!S12+RS!S12</f>
        <v>0</v>
      </c>
      <c r="T12" s="18" t="str">
        <f t="shared" si="9"/>
        <v>-</v>
      </c>
      <c r="U12" s="5">
        <f t="shared" si="10"/>
        <v>0</v>
      </c>
      <c r="V12" s="26">
        <f t="shared" si="11"/>
        <v>0</v>
      </c>
    </row>
    <row r="13" spans="1:22" ht="15" customHeight="1" x14ac:dyDescent="0.25">
      <c r="A13" s="41" t="s">
        <v>26</v>
      </c>
      <c r="B13" s="13" t="s">
        <v>12</v>
      </c>
      <c r="C13" s="22">
        <f>FBiH!C13+RS!C13</f>
        <v>144</v>
      </c>
      <c r="D13" s="14">
        <f>FBiH!D13+RS!D13</f>
        <v>164</v>
      </c>
      <c r="E13" s="5">
        <f t="shared" si="0"/>
        <v>13.888888888888889</v>
      </c>
      <c r="F13" s="5">
        <f t="shared" si="1"/>
        <v>2.1524663677130045</v>
      </c>
      <c r="G13" s="29">
        <f t="shared" si="2"/>
        <v>1.9210495490219046</v>
      </c>
      <c r="H13" s="14">
        <f>FBiH!H13+RS!H13</f>
        <v>414296.32999999996</v>
      </c>
      <c r="I13" s="14">
        <f>FBiH!I13+RS!I13</f>
        <v>494148.38</v>
      </c>
      <c r="J13" s="5">
        <f t="shared" si="3"/>
        <v>19.274138875427656</v>
      </c>
      <c r="K13" s="5">
        <f t="shared" si="4"/>
        <v>3.1819006747360294</v>
      </c>
      <c r="L13" s="26">
        <f t="shared" si="5"/>
        <v>3.2354267587127041</v>
      </c>
      <c r="M13" s="22">
        <f>FBiH!M13+RS!M13</f>
        <v>0</v>
      </c>
      <c r="N13" s="17">
        <f>FBiH!N13+RS!N13</f>
        <v>0</v>
      </c>
      <c r="O13" s="18" t="str">
        <f t="shared" si="6"/>
        <v>-</v>
      </c>
      <c r="P13" s="18">
        <f t="shared" si="7"/>
        <v>0</v>
      </c>
      <c r="Q13" s="23">
        <f t="shared" si="8"/>
        <v>0</v>
      </c>
      <c r="R13" s="17">
        <f>FBiH!R13+RS!R13</f>
        <v>0</v>
      </c>
      <c r="S13" s="17">
        <f>FBiH!S13+RS!S13</f>
        <v>0</v>
      </c>
      <c r="T13" s="18" t="str">
        <f t="shared" si="9"/>
        <v>-</v>
      </c>
      <c r="U13" s="5">
        <f t="shared" si="10"/>
        <v>0</v>
      </c>
      <c r="V13" s="26">
        <f t="shared" si="11"/>
        <v>0</v>
      </c>
    </row>
    <row r="14" spans="1:22" ht="19.5" customHeight="1" x14ac:dyDescent="0.25">
      <c r="A14" s="41" t="s">
        <v>27</v>
      </c>
      <c r="B14" s="13" t="s">
        <v>1</v>
      </c>
      <c r="C14" s="22">
        <f>FBiH!C14+RS!C14</f>
        <v>173</v>
      </c>
      <c r="D14" s="14">
        <f>FBiH!D14+RS!D14</f>
        <v>143</v>
      </c>
      <c r="E14" s="5">
        <f t="shared" si="0"/>
        <v>-17.341040462427745</v>
      </c>
      <c r="F14" s="5">
        <f t="shared" si="1"/>
        <v>2.5859491778774291</v>
      </c>
      <c r="G14" s="29">
        <f t="shared" si="2"/>
        <v>1.6750614970130022</v>
      </c>
      <c r="H14" s="14">
        <f>FBiH!H14+RS!H14</f>
        <v>332318.12999999995</v>
      </c>
      <c r="I14" s="14">
        <f>FBiH!I14+RS!I14</f>
        <v>320196.46999999997</v>
      </c>
      <c r="J14" s="5">
        <f t="shared" si="3"/>
        <v>-3.6476071889306718</v>
      </c>
      <c r="K14" s="5">
        <f t="shared" si="4"/>
        <v>2.5522873496707432</v>
      </c>
      <c r="L14" s="26">
        <f t="shared" si="5"/>
        <v>2.0964800635051146</v>
      </c>
      <c r="M14" s="22">
        <f>FBiH!M14+RS!M14</f>
        <v>0</v>
      </c>
      <c r="N14" s="17">
        <f>FBiH!N14+RS!N14</f>
        <v>0</v>
      </c>
      <c r="O14" s="18" t="str">
        <f t="shared" si="6"/>
        <v>-</v>
      </c>
      <c r="P14" s="18">
        <f t="shared" si="7"/>
        <v>0</v>
      </c>
      <c r="Q14" s="23">
        <f t="shared" si="8"/>
        <v>0</v>
      </c>
      <c r="R14" s="17">
        <f>FBiH!R14+RS!R14</f>
        <v>0</v>
      </c>
      <c r="S14" s="17">
        <f>FBiH!S14+RS!S14</f>
        <v>0</v>
      </c>
      <c r="T14" s="18" t="str">
        <f t="shared" si="9"/>
        <v>-</v>
      </c>
      <c r="U14" s="5">
        <f t="shared" si="10"/>
        <v>0</v>
      </c>
      <c r="V14" s="26">
        <f t="shared" si="11"/>
        <v>0</v>
      </c>
    </row>
    <row r="15" spans="1:22" x14ac:dyDescent="0.25">
      <c r="A15" s="41" t="s">
        <v>28</v>
      </c>
      <c r="B15" s="13" t="s">
        <v>71</v>
      </c>
      <c r="C15" s="22">
        <f>FBiH!C15</f>
        <v>39</v>
      </c>
      <c r="D15" s="14">
        <f>FBiH!D15</f>
        <v>305</v>
      </c>
      <c r="E15" s="5">
        <f t="shared" si="0"/>
        <v>682.05128205128199</v>
      </c>
      <c r="F15" s="5">
        <f t="shared" si="1"/>
        <v>0.5829596412556054</v>
      </c>
      <c r="G15" s="29">
        <f t="shared" si="2"/>
        <v>3.5726836125102497</v>
      </c>
      <c r="H15" s="14">
        <f>FBiH!H15</f>
        <v>45152.15</v>
      </c>
      <c r="I15" s="14">
        <f>FBiH!I15</f>
        <v>345003.95</v>
      </c>
      <c r="J15" s="5">
        <f t="shared" si="3"/>
        <v>664.09196461298075</v>
      </c>
      <c r="K15" s="5">
        <f t="shared" si="4"/>
        <v>0.34677994022004116</v>
      </c>
      <c r="L15" s="26">
        <f t="shared" si="5"/>
        <v>2.2589065488620643</v>
      </c>
      <c r="M15" s="22">
        <f>FBiH!M15</f>
        <v>0</v>
      </c>
      <c r="N15" s="17">
        <f>FBiH!N15</f>
        <v>0</v>
      </c>
      <c r="O15" s="18" t="str">
        <f t="shared" si="6"/>
        <v>-</v>
      </c>
      <c r="P15" s="18">
        <f t="shared" si="7"/>
        <v>0</v>
      </c>
      <c r="Q15" s="23">
        <f t="shared" si="8"/>
        <v>0</v>
      </c>
      <c r="R15" s="17">
        <f>FBiH!R15</f>
        <v>0</v>
      </c>
      <c r="S15" s="17">
        <f>FBiH!S15</f>
        <v>0</v>
      </c>
      <c r="T15" s="18" t="str">
        <f t="shared" si="9"/>
        <v>-</v>
      </c>
      <c r="U15" s="5">
        <f t="shared" si="10"/>
        <v>0</v>
      </c>
      <c r="V15" s="26">
        <f t="shared" si="11"/>
        <v>0</v>
      </c>
    </row>
    <row r="16" spans="1:22" ht="18" customHeight="1" x14ac:dyDescent="0.25">
      <c r="A16" s="41" t="s">
        <v>29</v>
      </c>
      <c r="B16" s="13" t="s">
        <v>2</v>
      </c>
      <c r="C16" s="22">
        <f>FBiH!C16+RS!C15</f>
        <v>394</v>
      </c>
      <c r="D16" s="22">
        <f>FBiH!D16+RS!D15</f>
        <v>524</v>
      </c>
      <c r="E16" s="5">
        <f t="shared" si="0"/>
        <v>32.994923857868017</v>
      </c>
      <c r="F16" s="5">
        <f t="shared" si="1"/>
        <v>5.8893871449925266</v>
      </c>
      <c r="G16" s="29">
        <f t="shared" si="2"/>
        <v>6.137987583460232</v>
      </c>
      <c r="H16" s="14">
        <f>FBiH!H16+RS!H15</f>
        <v>730698.66</v>
      </c>
      <c r="I16" s="14">
        <f>FBiH!I16+RS!I15</f>
        <v>1104355.1599999999</v>
      </c>
      <c r="J16" s="5">
        <f t="shared" si="3"/>
        <v>51.136880420719521</v>
      </c>
      <c r="K16" s="5">
        <f t="shared" si="4"/>
        <v>5.6119506520434612</v>
      </c>
      <c r="L16" s="26">
        <f t="shared" si="5"/>
        <v>7.2307435992939002</v>
      </c>
      <c r="M16" s="17">
        <f>FBiH!M16+RS!M15</f>
        <v>87</v>
      </c>
      <c r="N16" s="17">
        <f>FBiH!N16+RS!N15</f>
        <v>73</v>
      </c>
      <c r="O16" s="18">
        <f t="shared" si="6"/>
        <v>-16.091954022988507</v>
      </c>
      <c r="P16" s="18">
        <f t="shared" si="7"/>
        <v>10.320284697508896</v>
      </c>
      <c r="Q16" s="23">
        <f t="shared" si="8"/>
        <v>7.8918918918918921</v>
      </c>
      <c r="R16" s="17">
        <f>FBiH!R16+RS!R15</f>
        <v>1241286.99</v>
      </c>
      <c r="S16" s="17">
        <f>FBiH!S16+RS!S15</f>
        <v>922106.92999999993</v>
      </c>
      <c r="T16" s="18">
        <f t="shared" si="9"/>
        <v>-25.713639357486546</v>
      </c>
      <c r="U16" s="5">
        <f t="shared" si="10"/>
        <v>26.995189466841207</v>
      </c>
      <c r="V16" s="26">
        <f t="shared" si="11"/>
        <v>20.873120623730244</v>
      </c>
    </row>
    <row r="17" spans="1:22" ht="15.75" customHeight="1" x14ac:dyDescent="0.25">
      <c r="A17" s="41" t="s">
        <v>30</v>
      </c>
      <c r="B17" s="13" t="s">
        <v>13</v>
      </c>
      <c r="C17" s="22">
        <f>FBiH!C17+RS!C16</f>
        <v>251</v>
      </c>
      <c r="D17" s="22">
        <f>FBiH!D17+RS!D16</f>
        <v>305</v>
      </c>
      <c r="E17" s="5">
        <f t="shared" si="0"/>
        <v>21.513944223107568</v>
      </c>
      <c r="F17" s="5">
        <f t="shared" si="1"/>
        <v>3.7518684603886396</v>
      </c>
      <c r="G17" s="29">
        <f t="shared" si="2"/>
        <v>3.5726836125102497</v>
      </c>
      <c r="H17" s="14">
        <f>FBiH!H17+RS!H16</f>
        <v>611594.91999999993</v>
      </c>
      <c r="I17" s="14">
        <f>FBiH!I17+RS!I16</f>
        <v>631620.39</v>
      </c>
      <c r="J17" s="5">
        <f t="shared" si="3"/>
        <v>3.2743028670022456</v>
      </c>
      <c r="K17" s="5">
        <f t="shared" si="4"/>
        <v>4.697203783130611</v>
      </c>
      <c r="L17" s="26">
        <f t="shared" si="5"/>
        <v>4.1355220291414376</v>
      </c>
      <c r="M17" s="17">
        <f>FBiH!M17+RS!M16</f>
        <v>0</v>
      </c>
      <c r="N17" s="17">
        <f>FBiH!N17+RS!N16</f>
        <v>0</v>
      </c>
      <c r="O17" s="18" t="str">
        <f t="shared" si="6"/>
        <v>-</v>
      </c>
      <c r="P17" s="18">
        <f t="shared" si="7"/>
        <v>0</v>
      </c>
      <c r="Q17" s="23">
        <f t="shared" si="8"/>
        <v>0</v>
      </c>
      <c r="R17" s="17">
        <f>FBiH!R17+RS!R16</f>
        <v>0</v>
      </c>
      <c r="S17" s="17">
        <f>FBiH!S17+RS!S16</f>
        <v>0</v>
      </c>
      <c r="T17" s="18" t="str">
        <f t="shared" si="9"/>
        <v>-</v>
      </c>
      <c r="U17" s="5">
        <f t="shared" si="10"/>
        <v>0</v>
      </c>
      <c r="V17" s="26">
        <f t="shared" si="11"/>
        <v>0</v>
      </c>
    </row>
    <row r="18" spans="1:22" x14ac:dyDescent="0.25">
      <c r="A18" s="41" t="s">
        <v>31</v>
      </c>
      <c r="B18" s="13" t="s">
        <v>14</v>
      </c>
      <c r="C18" s="22">
        <f>FBiH!C18+RS!C17</f>
        <v>323</v>
      </c>
      <c r="D18" s="22">
        <f>FBiH!D18+RS!D17</f>
        <v>526</v>
      </c>
      <c r="E18" s="5">
        <f t="shared" si="0"/>
        <v>62.848297213622295</v>
      </c>
      <c r="F18" s="5">
        <f t="shared" si="1"/>
        <v>4.8281016442451419</v>
      </c>
      <c r="G18" s="29">
        <f t="shared" si="2"/>
        <v>6.1614150169848889</v>
      </c>
      <c r="H18" s="14">
        <f>FBiH!H18+RS!H17</f>
        <v>610818.34</v>
      </c>
      <c r="I18" s="14">
        <f>FBiH!I18+RS!I17</f>
        <v>869277.29</v>
      </c>
      <c r="J18" s="5">
        <f t="shared" si="3"/>
        <v>42.313554304869115</v>
      </c>
      <c r="K18" s="5">
        <f t="shared" si="4"/>
        <v>4.6912394521745862</v>
      </c>
      <c r="L18" s="26">
        <f t="shared" si="5"/>
        <v>5.6915758882124914</v>
      </c>
      <c r="M18" s="17">
        <f>FBiH!M18+RS!M17</f>
        <v>17</v>
      </c>
      <c r="N18" s="17">
        <f>FBiH!N18+RS!N17</f>
        <v>31</v>
      </c>
      <c r="O18" s="18">
        <f t="shared" si="6"/>
        <v>82.35294117647058</v>
      </c>
      <c r="P18" s="18">
        <f t="shared" si="7"/>
        <v>2.0166073546856467</v>
      </c>
      <c r="Q18" s="23">
        <f t="shared" si="8"/>
        <v>3.3513513513513513</v>
      </c>
      <c r="R18" s="17">
        <f>FBiH!R18+RS!R17</f>
        <v>20363.73</v>
      </c>
      <c r="S18" s="17">
        <f>FBiH!S18+RS!S17</f>
        <v>41114.699999999997</v>
      </c>
      <c r="T18" s="18">
        <f t="shared" si="9"/>
        <v>101.90161625596095</v>
      </c>
      <c r="U18" s="5">
        <f t="shared" si="10"/>
        <v>0.44286515046902908</v>
      </c>
      <c r="V18" s="26">
        <f t="shared" si="11"/>
        <v>0.93068608920278029</v>
      </c>
    </row>
    <row r="19" spans="1:22" x14ac:dyDescent="0.25">
      <c r="A19" s="41" t="s">
        <v>32</v>
      </c>
      <c r="B19" s="13" t="s">
        <v>3</v>
      </c>
      <c r="C19" s="22">
        <f>FBiH!C19+RS!C18</f>
        <v>867</v>
      </c>
      <c r="D19" s="22">
        <f>FBiH!D19+RS!D18</f>
        <v>942</v>
      </c>
      <c r="E19" s="5">
        <f t="shared" si="0"/>
        <v>8.6505190311418687</v>
      </c>
      <c r="F19" s="5">
        <f t="shared" si="1"/>
        <v>12.95964125560538</v>
      </c>
      <c r="G19" s="29">
        <f t="shared" si="2"/>
        <v>11.034321190113623</v>
      </c>
      <c r="H19" s="14">
        <f>FBiH!H19+RS!H18</f>
        <v>1956021.8783999998</v>
      </c>
      <c r="I19" s="14">
        <f>FBiH!I19+RS!I18</f>
        <v>1780579.4784000004</v>
      </c>
      <c r="J19" s="5">
        <f t="shared" si="3"/>
        <v>-8.9693475281324062</v>
      </c>
      <c r="K19" s="5">
        <f t="shared" si="4"/>
        <v>15.02274310438472</v>
      </c>
      <c r="L19" s="26">
        <f t="shared" si="5"/>
        <v>11.658308968715168</v>
      </c>
      <c r="M19" s="17">
        <f>FBiH!M19+RS!M18</f>
        <v>0</v>
      </c>
      <c r="N19" s="17">
        <f>FBiH!N19+RS!N18</f>
        <v>0</v>
      </c>
      <c r="O19" s="18" t="str">
        <f t="shared" si="6"/>
        <v>-</v>
      </c>
      <c r="P19" s="18">
        <f t="shared" si="7"/>
        <v>0</v>
      </c>
      <c r="Q19" s="23">
        <f t="shared" si="8"/>
        <v>0</v>
      </c>
      <c r="R19" s="17">
        <f>FBiH!R19+RS!R18</f>
        <v>0</v>
      </c>
      <c r="S19" s="17">
        <f>FBiH!S19+RS!S18</f>
        <v>0</v>
      </c>
      <c r="T19" s="18" t="str">
        <f t="shared" si="9"/>
        <v>-</v>
      </c>
      <c r="U19" s="5">
        <f t="shared" si="10"/>
        <v>0</v>
      </c>
      <c r="V19" s="26">
        <f t="shared" si="11"/>
        <v>0</v>
      </c>
    </row>
    <row r="20" spans="1:22" x14ac:dyDescent="0.25">
      <c r="A20" s="41" t="s">
        <v>33</v>
      </c>
      <c r="B20" s="13" t="s">
        <v>68</v>
      </c>
      <c r="C20" s="22">
        <f>RS!C19</f>
        <v>19</v>
      </c>
      <c r="D20" s="22">
        <f>RS!D19</f>
        <v>53</v>
      </c>
      <c r="E20" s="5">
        <f t="shared" si="0"/>
        <v>178.94736842105263</v>
      </c>
      <c r="F20" s="5">
        <f t="shared" si="1"/>
        <v>0.28400597907324365</v>
      </c>
      <c r="G20" s="29">
        <f t="shared" si="2"/>
        <v>0.62082698840342043</v>
      </c>
      <c r="H20" s="14">
        <f>RS!H19</f>
        <v>26520.68</v>
      </c>
      <c r="I20" s="14">
        <f>RS!I19</f>
        <v>126641.31</v>
      </c>
      <c r="J20" s="5">
        <f t="shared" si="3"/>
        <v>377.51909076237865</v>
      </c>
      <c r="K20" s="5">
        <f t="shared" si="4"/>
        <v>0.20368553490796873</v>
      </c>
      <c r="L20" s="26">
        <f t="shared" si="5"/>
        <v>0.8291814760830154</v>
      </c>
      <c r="M20" s="17">
        <f>RS!M19</f>
        <v>0</v>
      </c>
      <c r="N20" s="17">
        <f>RS!N19</f>
        <v>0</v>
      </c>
      <c r="O20" s="18" t="str">
        <f t="shared" si="6"/>
        <v>-</v>
      </c>
      <c r="P20" s="18">
        <f t="shared" si="7"/>
        <v>0</v>
      </c>
      <c r="Q20" s="23">
        <f t="shared" si="8"/>
        <v>0</v>
      </c>
      <c r="R20" s="17">
        <f>RS!R19</f>
        <v>0</v>
      </c>
      <c r="S20" s="17">
        <f>RS!S19</f>
        <v>0</v>
      </c>
      <c r="T20" s="18" t="str">
        <f t="shared" si="9"/>
        <v>-</v>
      </c>
      <c r="U20" s="5">
        <f t="shared" si="10"/>
        <v>0</v>
      </c>
      <c r="V20" s="26">
        <f t="shared" si="11"/>
        <v>0</v>
      </c>
    </row>
    <row r="21" spans="1:22" x14ac:dyDescent="0.25">
      <c r="A21" s="41" t="s">
        <v>34</v>
      </c>
      <c r="B21" s="13" t="s">
        <v>16</v>
      </c>
      <c r="C21" s="22">
        <f>RS!C20</f>
        <v>0</v>
      </c>
      <c r="D21" s="22">
        <f>RS!D20</f>
        <v>0</v>
      </c>
      <c r="E21" s="5" t="str">
        <f t="shared" si="0"/>
        <v>-</v>
      </c>
      <c r="F21" s="5">
        <f t="shared" si="1"/>
        <v>0</v>
      </c>
      <c r="G21" s="29">
        <f t="shared" si="2"/>
        <v>0</v>
      </c>
      <c r="H21" s="14">
        <f>RS!H20</f>
        <v>0</v>
      </c>
      <c r="I21" s="14">
        <f>RS!I20</f>
        <v>0</v>
      </c>
      <c r="J21" s="5" t="str">
        <f t="shared" si="3"/>
        <v>-</v>
      </c>
      <c r="K21" s="5">
        <f t="shared" si="4"/>
        <v>0</v>
      </c>
      <c r="L21" s="26">
        <f t="shared" si="5"/>
        <v>0</v>
      </c>
      <c r="M21" s="17">
        <f>RS!M20</f>
        <v>70</v>
      </c>
      <c r="N21" s="17">
        <f>RS!N20</f>
        <v>70</v>
      </c>
      <c r="O21" s="18">
        <f t="shared" si="6"/>
        <v>0</v>
      </c>
      <c r="P21" s="18">
        <f t="shared" si="7"/>
        <v>8.3036773428232493</v>
      </c>
      <c r="Q21" s="23">
        <f t="shared" si="8"/>
        <v>7.5675675675675684</v>
      </c>
      <c r="R21" s="17">
        <f>RS!R20</f>
        <v>630802.62</v>
      </c>
      <c r="S21" s="17">
        <f>RS!S20</f>
        <v>349937.07</v>
      </c>
      <c r="T21" s="18">
        <f t="shared" si="9"/>
        <v>-44.525108345301419</v>
      </c>
      <c r="U21" s="5">
        <f t="shared" si="10"/>
        <v>13.718532764997269</v>
      </c>
      <c r="V21" s="26">
        <f t="shared" si="11"/>
        <v>7.9212924609781812</v>
      </c>
    </row>
    <row r="22" spans="1:22" x14ac:dyDescent="0.25">
      <c r="A22" s="41" t="s">
        <v>35</v>
      </c>
      <c r="B22" s="13" t="s">
        <v>4</v>
      </c>
      <c r="C22" s="22">
        <f>FBiH!C20</f>
        <v>156</v>
      </c>
      <c r="D22" s="22">
        <f>FBiH!D20</f>
        <v>196</v>
      </c>
      <c r="E22" s="5">
        <f t="shared" si="0"/>
        <v>25.641025641025639</v>
      </c>
      <c r="F22" s="5">
        <f t="shared" si="1"/>
        <v>2.3318385650224216</v>
      </c>
      <c r="G22" s="29">
        <f t="shared" si="2"/>
        <v>2.2958884854164228</v>
      </c>
      <c r="H22" s="14">
        <f>FBiH!H20</f>
        <v>281014.26</v>
      </c>
      <c r="I22" s="14">
        <f>FBiH!I20</f>
        <v>582316.80999999982</v>
      </c>
      <c r="J22" s="5">
        <f t="shared" si="3"/>
        <v>107.21966564970754</v>
      </c>
      <c r="K22" s="5">
        <f t="shared" si="4"/>
        <v>2.1582606428216398</v>
      </c>
      <c r="L22" s="26">
        <f t="shared" si="5"/>
        <v>3.8127078128278415</v>
      </c>
      <c r="M22" s="17">
        <f>FBiH!M20</f>
        <v>115</v>
      </c>
      <c r="N22" s="17">
        <f>FBiH!N20</f>
        <v>144</v>
      </c>
      <c r="O22" s="18">
        <f t="shared" si="6"/>
        <v>25.217391304347824</v>
      </c>
      <c r="P22" s="18">
        <f t="shared" si="7"/>
        <v>13.641755634638198</v>
      </c>
      <c r="Q22" s="23">
        <f t="shared" si="8"/>
        <v>15.567567567567567</v>
      </c>
      <c r="R22" s="17">
        <f>FBiH!R20</f>
        <v>1090853.7799999998</v>
      </c>
      <c r="S22" s="17">
        <f>FBiH!S20</f>
        <v>1189758.2400000002</v>
      </c>
      <c r="T22" s="18">
        <f t="shared" si="9"/>
        <v>9.0667018635623595</v>
      </c>
      <c r="U22" s="5">
        <f t="shared" si="10"/>
        <v>23.723606795975446</v>
      </c>
      <c r="V22" s="26">
        <f t="shared" si="11"/>
        <v>26.931765122508082</v>
      </c>
    </row>
    <row r="23" spans="1:22" x14ac:dyDescent="0.25">
      <c r="A23" s="41" t="s">
        <v>36</v>
      </c>
      <c r="B23" s="13" t="s">
        <v>17</v>
      </c>
      <c r="C23" s="22">
        <f>RS!C21</f>
        <v>7</v>
      </c>
      <c r="D23" s="22">
        <f>RS!D21</f>
        <v>72</v>
      </c>
      <c r="E23" s="5">
        <f t="shared" si="0"/>
        <v>928.57142857142867</v>
      </c>
      <c r="F23" s="5">
        <f t="shared" si="1"/>
        <v>0.10463378176382662</v>
      </c>
      <c r="G23" s="29">
        <f t="shared" si="2"/>
        <v>0.84338760688766545</v>
      </c>
      <c r="H23" s="14">
        <f>RS!H21</f>
        <v>15882.7</v>
      </c>
      <c r="I23" s="14">
        <f>RS!I21</f>
        <v>529726.49</v>
      </c>
      <c r="J23" s="5">
        <f t="shared" si="3"/>
        <v>3235.2420558217432</v>
      </c>
      <c r="K23" s="5">
        <f t="shared" si="4"/>
        <v>0.12198315598554771</v>
      </c>
      <c r="L23" s="26">
        <f t="shared" si="5"/>
        <v>3.4683737312767429</v>
      </c>
      <c r="M23" s="17">
        <f>RS!M21</f>
        <v>0</v>
      </c>
      <c r="N23" s="17">
        <f>RS!N21</f>
        <v>0</v>
      </c>
      <c r="O23" s="18" t="str">
        <f t="shared" si="6"/>
        <v>-</v>
      </c>
      <c r="P23" s="18">
        <f t="shared" si="7"/>
        <v>0</v>
      </c>
      <c r="Q23" s="23">
        <f t="shared" si="8"/>
        <v>0</v>
      </c>
      <c r="R23" s="17">
        <f>RS!R21</f>
        <v>0</v>
      </c>
      <c r="S23" s="17">
        <f>RS!S21</f>
        <v>0</v>
      </c>
      <c r="T23" s="18" t="str">
        <f t="shared" si="9"/>
        <v>-</v>
      </c>
      <c r="U23" s="5">
        <f t="shared" si="10"/>
        <v>0</v>
      </c>
      <c r="V23" s="26">
        <f t="shared" si="11"/>
        <v>0</v>
      </c>
    </row>
    <row r="24" spans="1:22" x14ac:dyDescent="0.25">
      <c r="A24" s="41" t="s">
        <v>37</v>
      </c>
      <c r="B24" s="13" t="s">
        <v>5</v>
      </c>
      <c r="C24" s="22">
        <f>FBiH!C21+RS!C22</f>
        <v>30</v>
      </c>
      <c r="D24" s="14">
        <f>FBiH!D21+RS!D22</f>
        <v>42</v>
      </c>
      <c r="E24" s="5">
        <f t="shared" si="0"/>
        <v>40</v>
      </c>
      <c r="F24" s="5">
        <f t="shared" si="1"/>
        <v>0.44843049327354262</v>
      </c>
      <c r="G24" s="29">
        <f t="shared" si="2"/>
        <v>0.49197610401780484</v>
      </c>
      <c r="H24" s="14">
        <f>FBiH!H21+RS!H22</f>
        <v>10914.43</v>
      </c>
      <c r="I24" s="14">
        <f>FBiH!I21+RS!I22</f>
        <v>20245.96</v>
      </c>
      <c r="J24" s="5">
        <f t="shared" si="3"/>
        <v>85.497181254541005</v>
      </c>
      <c r="K24" s="5">
        <f t="shared" si="4"/>
        <v>8.382558489320717E-2</v>
      </c>
      <c r="L24" s="26">
        <f t="shared" si="5"/>
        <v>0.13256002324610891</v>
      </c>
      <c r="M24" s="14">
        <f>FBiH!M21+RS!M22</f>
        <v>44</v>
      </c>
      <c r="N24" s="14">
        <f>FBiH!N21+RS!N22</f>
        <v>54</v>
      </c>
      <c r="O24" s="18">
        <f t="shared" si="6"/>
        <v>22.727272727272727</v>
      </c>
      <c r="P24" s="18">
        <f t="shared" si="7"/>
        <v>5.2194543297746145</v>
      </c>
      <c r="Q24" s="23">
        <f t="shared" si="8"/>
        <v>5.8378378378378377</v>
      </c>
      <c r="R24" s="14">
        <f>FBiH!R21+RS!R22</f>
        <v>345508.09</v>
      </c>
      <c r="S24" s="14">
        <f>FBiH!S21+RS!S22</f>
        <v>282280.27</v>
      </c>
      <c r="T24" s="18">
        <f t="shared" si="9"/>
        <v>-18.299953555356694</v>
      </c>
      <c r="U24" s="5">
        <f t="shared" si="10"/>
        <v>7.5140208727044051</v>
      </c>
      <c r="V24" s="26">
        <f t="shared" si="11"/>
        <v>6.3897905261477028</v>
      </c>
    </row>
    <row r="25" spans="1:22" x14ac:dyDescent="0.25">
      <c r="A25" s="41" t="s">
        <v>38</v>
      </c>
      <c r="B25" s="13" t="s">
        <v>18</v>
      </c>
      <c r="C25" s="22">
        <f>FBiH!C22+RS!C23</f>
        <v>76</v>
      </c>
      <c r="D25" s="14">
        <f>FBiH!D22+RS!D23</f>
        <v>106</v>
      </c>
      <c r="E25" s="5">
        <f t="shared" si="0"/>
        <v>39.473684210526315</v>
      </c>
      <c r="F25" s="5">
        <f t="shared" si="1"/>
        <v>1.1360239162929746</v>
      </c>
      <c r="G25" s="29">
        <f t="shared" si="2"/>
        <v>1.2416539768068409</v>
      </c>
      <c r="H25" s="14">
        <f>FBiH!H22+RS!H23</f>
        <v>113695.51999999999</v>
      </c>
      <c r="I25" s="14">
        <f>FBiH!I22+RS!I23</f>
        <v>166568.53</v>
      </c>
      <c r="J25" s="5">
        <f t="shared" si="3"/>
        <v>46.504039912918302</v>
      </c>
      <c r="K25" s="5">
        <f t="shared" si="4"/>
        <v>0.87321037046710925</v>
      </c>
      <c r="L25" s="26">
        <f t="shared" si="5"/>
        <v>1.0906041604779517</v>
      </c>
      <c r="M25" s="14">
        <f>FBiH!M22+RS!M23</f>
        <v>0</v>
      </c>
      <c r="N25" s="14">
        <f>FBiH!N22+RS!N23</f>
        <v>0</v>
      </c>
      <c r="O25" s="18" t="str">
        <f t="shared" si="6"/>
        <v>-</v>
      </c>
      <c r="P25" s="18">
        <f t="shared" si="7"/>
        <v>0</v>
      </c>
      <c r="Q25" s="23">
        <f t="shared" si="8"/>
        <v>0</v>
      </c>
      <c r="R25" s="14">
        <f>FBiH!R22+RS!R23</f>
        <v>0</v>
      </c>
      <c r="S25" s="14">
        <f>FBiH!S22+RS!S23</f>
        <v>0</v>
      </c>
      <c r="T25" s="18" t="str">
        <f t="shared" si="9"/>
        <v>-</v>
      </c>
      <c r="U25" s="5">
        <f t="shared" si="10"/>
        <v>0</v>
      </c>
      <c r="V25" s="26">
        <f t="shared" si="11"/>
        <v>0</v>
      </c>
    </row>
    <row r="26" spans="1:22" x14ac:dyDescent="0.25">
      <c r="A26" s="41" t="s">
        <v>39</v>
      </c>
      <c r="B26" s="13" t="s">
        <v>19</v>
      </c>
      <c r="C26" s="22">
        <f>RS!C24</f>
        <v>65</v>
      </c>
      <c r="D26" s="22">
        <f>RS!D24</f>
        <v>113</v>
      </c>
      <c r="E26" s="5">
        <f t="shared" si="0"/>
        <v>73.846153846153854</v>
      </c>
      <c r="F26" s="5">
        <f t="shared" si="1"/>
        <v>0.97159940209267559</v>
      </c>
      <c r="G26" s="29">
        <f t="shared" si="2"/>
        <v>1.3236499941431417</v>
      </c>
      <c r="H26" s="14">
        <f>RS!H24</f>
        <v>144824.46</v>
      </c>
      <c r="I26" s="14">
        <f>RS!I24</f>
        <v>287127.14</v>
      </c>
      <c r="J26" s="5">
        <f t="shared" si="3"/>
        <v>98.258733365896916</v>
      </c>
      <c r="K26" s="5">
        <f t="shared" si="4"/>
        <v>1.1122885085472063</v>
      </c>
      <c r="L26" s="26">
        <f t="shared" si="5"/>
        <v>1.8799592784431447</v>
      </c>
      <c r="M26" s="14">
        <f>RS!M24</f>
        <v>0</v>
      </c>
      <c r="N26" s="14">
        <f>RS!N24</f>
        <v>0</v>
      </c>
      <c r="O26" s="18" t="str">
        <f t="shared" si="6"/>
        <v>-</v>
      </c>
      <c r="P26" s="18">
        <f t="shared" si="7"/>
        <v>0</v>
      </c>
      <c r="Q26" s="23">
        <f t="shared" si="8"/>
        <v>0</v>
      </c>
      <c r="R26" s="14">
        <f>RS!R24</f>
        <v>0</v>
      </c>
      <c r="S26" s="14">
        <f>RS!S24</f>
        <v>0</v>
      </c>
      <c r="T26" s="18" t="str">
        <f t="shared" si="9"/>
        <v>-</v>
      </c>
      <c r="U26" s="5">
        <f t="shared" si="10"/>
        <v>0</v>
      </c>
      <c r="V26" s="26">
        <f t="shared" si="11"/>
        <v>0</v>
      </c>
    </row>
    <row r="27" spans="1:22" x14ac:dyDescent="0.25">
      <c r="A27" s="41" t="s">
        <v>40</v>
      </c>
      <c r="B27" s="13" t="s">
        <v>11</v>
      </c>
      <c r="C27" s="22">
        <f>FBiH!C23+RS!C25</f>
        <v>82</v>
      </c>
      <c r="D27" s="22">
        <f>FBiH!D23+RS!D25</f>
        <v>112</v>
      </c>
      <c r="E27" s="5">
        <f t="shared" si="0"/>
        <v>36.585365853658537</v>
      </c>
      <c r="F27" s="5">
        <f t="shared" si="1"/>
        <v>1.2257100149476832</v>
      </c>
      <c r="G27" s="29">
        <f t="shared" si="2"/>
        <v>1.311936277380813</v>
      </c>
      <c r="H27" s="14">
        <f>FBiH!H23+RS!H25</f>
        <v>144413.38</v>
      </c>
      <c r="I27" s="14">
        <f>FBiH!I23+RS!I25</f>
        <v>239940.93</v>
      </c>
      <c r="J27" s="5">
        <f t="shared" si="3"/>
        <v>66.148683729997856</v>
      </c>
      <c r="K27" s="5">
        <f t="shared" si="4"/>
        <v>1.1091313101009384</v>
      </c>
      <c r="L27" s="26">
        <f t="shared" si="5"/>
        <v>1.5710085003868914</v>
      </c>
      <c r="M27" s="14">
        <f>FBiH!M23+RS!M25</f>
        <v>0</v>
      </c>
      <c r="N27" s="14">
        <f>FBiH!N23+RS!N25</f>
        <v>0</v>
      </c>
      <c r="O27" s="18" t="str">
        <f t="shared" si="6"/>
        <v>-</v>
      </c>
      <c r="P27" s="18">
        <f t="shared" si="7"/>
        <v>0</v>
      </c>
      <c r="Q27" s="23">
        <f t="shared" si="8"/>
        <v>0</v>
      </c>
      <c r="R27" s="14">
        <f>FBiH!R23+RS!R25</f>
        <v>0</v>
      </c>
      <c r="S27" s="14">
        <f>FBiH!S23+RS!S25</f>
        <v>0</v>
      </c>
      <c r="T27" s="18" t="str">
        <f t="shared" si="9"/>
        <v>-</v>
      </c>
      <c r="U27" s="5">
        <f t="shared" si="10"/>
        <v>0</v>
      </c>
      <c r="V27" s="26">
        <f t="shared" si="11"/>
        <v>0</v>
      </c>
    </row>
    <row r="28" spans="1:22" x14ac:dyDescent="0.25">
      <c r="A28" s="41" t="s">
        <v>41</v>
      </c>
      <c r="B28" s="13" t="s">
        <v>15</v>
      </c>
      <c r="C28" s="22">
        <f>RS!C26</f>
        <v>34</v>
      </c>
      <c r="D28" s="22">
        <f>RS!D26</f>
        <v>49</v>
      </c>
      <c r="E28" s="5">
        <f t="shared" si="0"/>
        <v>44.117647058823529</v>
      </c>
      <c r="F28" s="5">
        <f t="shared" si="1"/>
        <v>0.50822122571001493</v>
      </c>
      <c r="G28" s="29">
        <f t="shared" si="2"/>
        <v>0.57397212135410569</v>
      </c>
      <c r="H28" s="14">
        <f>RS!H26</f>
        <v>60486.78</v>
      </c>
      <c r="I28" s="14">
        <f>RS!I26</f>
        <v>233142.43</v>
      </c>
      <c r="J28" s="5">
        <f t="shared" si="3"/>
        <v>285.44361263733992</v>
      </c>
      <c r="K28" s="5">
        <f t="shared" si="4"/>
        <v>0.46455377988651214</v>
      </c>
      <c r="L28" s="26">
        <f t="shared" si="5"/>
        <v>1.5264954559059842</v>
      </c>
      <c r="M28" s="14">
        <f>RS!M26</f>
        <v>0</v>
      </c>
      <c r="N28" s="14">
        <f>RS!N26</f>
        <v>0</v>
      </c>
      <c r="O28" s="18" t="str">
        <f t="shared" si="6"/>
        <v>-</v>
      </c>
      <c r="P28" s="18">
        <f t="shared" si="7"/>
        <v>0</v>
      </c>
      <c r="Q28" s="23">
        <f t="shared" si="8"/>
        <v>0</v>
      </c>
      <c r="R28" s="14">
        <f>RS!R26</f>
        <v>0</v>
      </c>
      <c r="S28" s="14">
        <f>RS!S26</f>
        <v>0</v>
      </c>
      <c r="T28" s="18" t="str">
        <f t="shared" si="9"/>
        <v>-</v>
      </c>
      <c r="U28" s="5">
        <f t="shared" si="10"/>
        <v>0</v>
      </c>
      <c r="V28" s="26">
        <f t="shared" si="11"/>
        <v>0</v>
      </c>
    </row>
    <row r="29" spans="1:22" x14ac:dyDescent="0.25">
      <c r="A29" s="41" t="s">
        <v>42</v>
      </c>
      <c r="B29" s="13" t="s">
        <v>6</v>
      </c>
      <c r="C29" s="22">
        <f>FBiH!C24+RS!C27</f>
        <v>671</v>
      </c>
      <c r="D29" s="22">
        <f>FBiH!D24+RS!D27</f>
        <v>764</v>
      </c>
      <c r="E29" s="5">
        <f t="shared" si="0"/>
        <v>13.859910581222056</v>
      </c>
      <c r="F29" s="5">
        <f t="shared" si="1"/>
        <v>10.029895366218236</v>
      </c>
      <c r="G29" s="29">
        <f t="shared" si="2"/>
        <v>8.9492796064191165</v>
      </c>
      <c r="H29" s="14">
        <f>FBiH!H24+RS!H27</f>
        <v>1534907.9799999997</v>
      </c>
      <c r="I29" s="14">
        <f>FBiH!I24+RS!I27</f>
        <v>1555480.7899999998</v>
      </c>
      <c r="J29" s="5">
        <f t="shared" si="3"/>
        <v>1.3403285583283018</v>
      </c>
      <c r="K29" s="5">
        <f t="shared" si="4"/>
        <v>11.788481778778287</v>
      </c>
      <c r="L29" s="26">
        <f t="shared" si="5"/>
        <v>10.1844797520728</v>
      </c>
      <c r="M29" s="14">
        <f>FBiH!M24+RS!M27</f>
        <v>81</v>
      </c>
      <c r="N29" s="14">
        <f>FBiH!N24+RS!N27</f>
        <v>85</v>
      </c>
      <c r="O29" s="18">
        <f t="shared" si="6"/>
        <v>4.9382716049382713</v>
      </c>
      <c r="P29" s="18">
        <f t="shared" si="7"/>
        <v>9.6085409252669027</v>
      </c>
      <c r="Q29" s="23">
        <f t="shared" si="8"/>
        <v>9.1891891891891895</v>
      </c>
      <c r="R29" s="14">
        <f>FBiH!R24+RS!R27</f>
        <v>335311.38</v>
      </c>
      <c r="S29" s="14">
        <f>FBiH!S24+RS!S27</f>
        <v>289018.14</v>
      </c>
      <c r="T29" s="18">
        <f t="shared" si="9"/>
        <v>-13.806044996146563</v>
      </c>
      <c r="U29" s="5">
        <f t="shared" si="10"/>
        <v>7.2922654522367862</v>
      </c>
      <c r="V29" s="26">
        <f t="shared" si="11"/>
        <v>6.5423112031770065</v>
      </c>
    </row>
    <row r="30" spans="1:22" x14ac:dyDescent="0.25">
      <c r="A30" s="41" t="s">
        <v>43</v>
      </c>
      <c r="B30" s="13" t="s">
        <v>69</v>
      </c>
      <c r="C30" s="22">
        <f>RS!C28</f>
        <v>6</v>
      </c>
      <c r="D30" s="22">
        <f>RS!D28</f>
        <v>26</v>
      </c>
      <c r="E30" s="5">
        <f t="shared" si="0"/>
        <v>333.33333333333337</v>
      </c>
      <c r="F30" s="5">
        <f t="shared" si="1"/>
        <v>8.9686098654708515E-2</v>
      </c>
      <c r="G30" s="29">
        <f t="shared" si="2"/>
        <v>0.30455663582054587</v>
      </c>
      <c r="H30" s="14">
        <f>RS!H28</f>
        <v>11980.95</v>
      </c>
      <c r="I30" s="14">
        <f>RS!I28</f>
        <v>40394.54</v>
      </c>
      <c r="J30" s="5">
        <f t="shared" si="3"/>
        <v>237.15640245556483</v>
      </c>
      <c r="K30" s="5">
        <f t="shared" si="4"/>
        <v>9.2016728434400188E-2</v>
      </c>
      <c r="L30" s="26">
        <f t="shared" si="5"/>
        <v>0.26448245286545446</v>
      </c>
      <c r="M30" s="14">
        <f>RS!M28</f>
        <v>0</v>
      </c>
      <c r="N30" s="14">
        <f>RS!N28</f>
        <v>0</v>
      </c>
      <c r="O30" s="18" t="str">
        <f t="shared" si="6"/>
        <v>-</v>
      </c>
      <c r="P30" s="18">
        <f t="shared" si="7"/>
        <v>0</v>
      </c>
      <c r="Q30" s="23">
        <f t="shared" si="8"/>
        <v>0</v>
      </c>
      <c r="R30" s="14">
        <f>RS!R28</f>
        <v>0</v>
      </c>
      <c r="S30" s="14">
        <f>RS!S28</f>
        <v>0</v>
      </c>
      <c r="T30" s="18" t="str">
        <f t="shared" si="9"/>
        <v>-</v>
      </c>
      <c r="U30" s="5">
        <f t="shared" si="10"/>
        <v>0</v>
      </c>
      <c r="V30" s="26">
        <f t="shared" si="11"/>
        <v>0</v>
      </c>
    </row>
    <row r="31" spans="1:22" x14ac:dyDescent="0.25">
      <c r="A31" s="41" t="s">
        <v>44</v>
      </c>
      <c r="B31" s="13" t="s">
        <v>20</v>
      </c>
      <c r="C31" s="22">
        <f>RS!C29</f>
        <v>144</v>
      </c>
      <c r="D31" s="22">
        <f>RS!D29</f>
        <v>168</v>
      </c>
      <c r="E31" s="5">
        <f t="shared" si="0"/>
        <v>16.666666666666664</v>
      </c>
      <c r="F31" s="5">
        <f t="shared" si="1"/>
        <v>2.1524663677130045</v>
      </c>
      <c r="G31" s="29">
        <f t="shared" si="2"/>
        <v>1.9679044160712194</v>
      </c>
      <c r="H31" s="14">
        <f>RS!H29</f>
        <v>221778.83</v>
      </c>
      <c r="I31" s="14">
        <f>RS!I29</f>
        <v>237704.13</v>
      </c>
      <c r="J31" s="5">
        <f t="shared" si="3"/>
        <v>7.18071242417503</v>
      </c>
      <c r="K31" s="5">
        <f t="shared" si="4"/>
        <v>1.7033175476576567</v>
      </c>
      <c r="L31" s="26">
        <f t="shared" si="5"/>
        <v>1.5563630965632698</v>
      </c>
      <c r="M31" s="14">
        <f>RS!M29</f>
        <v>0</v>
      </c>
      <c r="N31" s="14">
        <f>RS!N29</f>
        <v>0</v>
      </c>
      <c r="O31" s="18" t="str">
        <f t="shared" si="6"/>
        <v>-</v>
      </c>
      <c r="P31" s="18">
        <f t="shared" si="7"/>
        <v>0</v>
      </c>
      <c r="Q31" s="23">
        <f t="shared" si="8"/>
        <v>0</v>
      </c>
      <c r="R31" s="14">
        <f>RS!R29</f>
        <v>0</v>
      </c>
      <c r="S31" s="14">
        <f>RS!S29</f>
        <v>0</v>
      </c>
      <c r="T31" s="18" t="str">
        <f t="shared" si="9"/>
        <v>-</v>
      </c>
      <c r="U31" s="5">
        <f t="shared" si="10"/>
        <v>0</v>
      </c>
      <c r="V31" s="26">
        <f t="shared" si="11"/>
        <v>0</v>
      </c>
    </row>
    <row r="32" spans="1:22" x14ac:dyDescent="0.25">
      <c r="A32" s="41" t="s">
        <v>45</v>
      </c>
      <c r="B32" s="13" t="s">
        <v>7</v>
      </c>
      <c r="C32" s="22">
        <f>FBiH!C25+RS!C30</f>
        <v>356</v>
      </c>
      <c r="D32" s="22">
        <f>FBiH!D25+RS!D30</f>
        <v>317</v>
      </c>
      <c r="E32" s="5">
        <f t="shared" si="0"/>
        <v>-10.955056179775282</v>
      </c>
      <c r="F32" s="5">
        <f t="shared" si="1"/>
        <v>5.3213751868460388</v>
      </c>
      <c r="G32" s="29">
        <f t="shared" si="2"/>
        <v>3.7132482136581935</v>
      </c>
      <c r="H32" s="14">
        <f>FBiH!H25+RS!H30</f>
        <v>777471.77000000014</v>
      </c>
      <c r="I32" s="14">
        <f>FBiH!I25+RS!I30</f>
        <v>500734.3</v>
      </c>
      <c r="J32" s="5">
        <f t="shared" si="3"/>
        <v>-35.594536120584813</v>
      </c>
      <c r="K32" s="5">
        <f t="shared" si="4"/>
        <v>5.9711799753360495</v>
      </c>
      <c r="L32" s="26">
        <f t="shared" si="5"/>
        <v>3.278547939842027</v>
      </c>
      <c r="M32" s="14">
        <f>FBiH!M25+RS!M30</f>
        <v>234</v>
      </c>
      <c r="N32" s="14">
        <f>FBiH!N25+RS!N30</f>
        <v>240</v>
      </c>
      <c r="O32" s="18">
        <f t="shared" si="6"/>
        <v>2.5641025641025639</v>
      </c>
      <c r="P32" s="18">
        <f t="shared" si="7"/>
        <v>27.758007117437721</v>
      </c>
      <c r="Q32" s="23">
        <f t="shared" si="8"/>
        <v>25.945945945945947</v>
      </c>
      <c r="R32" s="14">
        <f>FBiH!R25+RS!R30</f>
        <v>212699.21</v>
      </c>
      <c r="S32" s="14">
        <f>FBiH!S25+RS!S30</f>
        <v>300101.57</v>
      </c>
      <c r="T32" s="18">
        <f t="shared" si="9"/>
        <v>41.092000294688461</v>
      </c>
      <c r="U32" s="5">
        <f t="shared" si="10"/>
        <v>4.6257275872982815</v>
      </c>
      <c r="V32" s="26">
        <f t="shared" si="11"/>
        <v>6.7931994285964494</v>
      </c>
    </row>
    <row r="33" spans="1:22" x14ac:dyDescent="0.25">
      <c r="A33" s="41" t="s">
        <v>46</v>
      </c>
      <c r="B33" s="13" t="s">
        <v>8</v>
      </c>
      <c r="C33" s="22">
        <f>FBiH!C26+RS!C31</f>
        <v>850</v>
      </c>
      <c r="D33" s="22">
        <f>FBiH!D26+RS!D31</f>
        <v>1119</v>
      </c>
      <c r="E33" s="5">
        <f t="shared" si="0"/>
        <v>31.647058823529413</v>
      </c>
      <c r="F33" s="5">
        <f t="shared" si="1"/>
        <v>12.705530642750373</v>
      </c>
      <c r="G33" s="29">
        <f t="shared" si="2"/>
        <v>13.107649057045801</v>
      </c>
      <c r="H33" s="14">
        <f>FBiH!H26+RS!H31</f>
        <v>907348.84999999986</v>
      </c>
      <c r="I33" s="14">
        <f>FBiH!I26+RS!I31</f>
        <v>990861.75000000023</v>
      </c>
      <c r="J33" s="5">
        <f t="shared" si="3"/>
        <v>9.2040564111587724</v>
      </c>
      <c r="K33" s="5">
        <f t="shared" si="4"/>
        <v>6.9686688222315665</v>
      </c>
      <c r="L33" s="26">
        <f t="shared" si="5"/>
        <v>6.4876477387923419</v>
      </c>
      <c r="M33" s="14">
        <f>FBiH!M26+RS!M31</f>
        <v>136</v>
      </c>
      <c r="N33" s="14">
        <f>FBiH!N26+RS!N31</f>
        <v>155</v>
      </c>
      <c r="O33" s="18">
        <f t="shared" si="6"/>
        <v>13.970588235294118</v>
      </c>
      <c r="P33" s="18">
        <f t="shared" si="7"/>
        <v>16.132858837485173</v>
      </c>
      <c r="Q33" s="23">
        <f t="shared" si="8"/>
        <v>16.756756756756758</v>
      </c>
      <c r="R33" s="14">
        <f>FBiH!R26+RS!R31</f>
        <v>647476.73</v>
      </c>
      <c r="S33" s="14">
        <f>FBiH!S26+RS!S31</f>
        <v>881146.32000000007</v>
      </c>
      <c r="T33" s="18">
        <f t="shared" si="9"/>
        <v>36.089264551638806</v>
      </c>
      <c r="U33" s="5">
        <f t="shared" si="10"/>
        <v>14.081157010854344</v>
      </c>
      <c r="V33" s="26">
        <f t="shared" si="11"/>
        <v>19.945922567262357</v>
      </c>
    </row>
    <row r="34" spans="1:22" ht="16.5" customHeight="1" x14ac:dyDescent="0.25">
      <c r="A34" s="41" t="s">
        <v>47</v>
      </c>
      <c r="B34" s="13" t="s">
        <v>9</v>
      </c>
      <c r="C34" s="22">
        <f>FBiH!C27+RS!C32</f>
        <v>396</v>
      </c>
      <c r="D34" s="22">
        <f>FBiH!D27+RS!D32</f>
        <v>212</v>
      </c>
      <c r="E34" s="5">
        <f t="shared" si="0"/>
        <v>-46.464646464646464</v>
      </c>
      <c r="F34" s="5">
        <f t="shared" si="1"/>
        <v>5.9192825112107625</v>
      </c>
      <c r="G34" s="29">
        <f t="shared" si="2"/>
        <v>2.4833079536136817</v>
      </c>
      <c r="H34" s="14">
        <f>FBiH!H27+RS!H32</f>
        <v>697785.29999999993</v>
      </c>
      <c r="I34" s="14">
        <f>FBiH!I27+RS!I32</f>
        <v>544161.77</v>
      </c>
      <c r="J34" s="5">
        <f t="shared" si="3"/>
        <v>-22.015873650534044</v>
      </c>
      <c r="K34" s="5">
        <f t="shared" si="4"/>
        <v>5.3591677167183276</v>
      </c>
      <c r="L34" s="26">
        <f t="shared" si="5"/>
        <v>3.5628884419826861</v>
      </c>
      <c r="M34" s="14">
        <f>FBiH!M27+RS!M32</f>
        <v>0</v>
      </c>
      <c r="N34" s="14">
        <f>FBiH!N27+RS!N32</f>
        <v>0</v>
      </c>
      <c r="O34" s="18" t="str">
        <f t="shared" si="6"/>
        <v>-</v>
      </c>
      <c r="P34" s="18">
        <f t="shared" si="7"/>
        <v>0</v>
      </c>
      <c r="Q34" s="23">
        <f t="shared" si="8"/>
        <v>0</v>
      </c>
      <c r="R34" s="14">
        <f>FBiH!R27+RS!R32</f>
        <v>0</v>
      </c>
      <c r="S34" s="14">
        <f>FBiH!S27+RS!S32</f>
        <v>0</v>
      </c>
      <c r="T34" s="18" t="str">
        <f t="shared" si="9"/>
        <v>-</v>
      </c>
      <c r="U34" s="5">
        <f t="shared" si="10"/>
        <v>0</v>
      </c>
      <c r="V34" s="26">
        <f t="shared" si="11"/>
        <v>0</v>
      </c>
    </row>
    <row r="35" spans="1:22" x14ac:dyDescent="0.25">
      <c r="A35" s="41" t="s">
        <v>48</v>
      </c>
      <c r="B35" s="13" t="s">
        <v>22</v>
      </c>
      <c r="C35" s="22">
        <f>FBiH!C28+RS!C33</f>
        <v>226</v>
      </c>
      <c r="D35" s="22">
        <f>FBiH!D28+RS!D33</f>
        <v>353</v>
      </c>
      <c r="E35" s="5">
        <f t="shared" si="0"/>
        <v>56.194690265486727</v>
      </c>
      <c r="F35" s="5">
        <f t="shared" si="1"/>
        <v>3.3781763826606874</v>
      </c>
      <c r="G35" s="29">
        <f t="shared" si="2"/>
        <v>4.1349420171020261</v>
      </c>
      <c r="H35" s="14">
        <f>FBiH!H28+RS!H33</f>
        <v>481815.12</v>
      </c>
      <c r="I35" s="14">
        <f>FBiH!I28+RS!I33</f>
        <v>539694.16999999993</v>
      </c>
      <c r="J35" s="5">
        <f t="shared" si="3"/>
        <v>12.012709356236046</v>
      </c>
      <c r="K35" s="5">
        <f t="shared" si="4"/>
        <v>3.7004620712571148</v>
      </c>
      <c r="L35" s="26">
        <f t="shared" si="5"/>
        <v>3.5336369192169426</v>
      </c>
      <c r="M35" s="14">
        <f>FBiH!M28+RS!M33</f>
        <v>12</v>
      </c>
      <c r="N35" s="14">
        <f>FBiH!N28+RS!N33</f>
        <v>24</v>
      </c>
      <c r="O35" s="18">
        <f t="shared" si="6"/>
        <v>100</v>
      </c>
      <c r="P35" s="18">
        <f t="shared" si="7"/>
        <v>1.4234875444839856</v>
      </c>
      <c r="Q35" s="23">
        <f t="shared" si="8"/>
        <v>2.5945945945945943</v>
      </c>
      <c r="R35" s="14">
        <f>FBiH!R28+RS!R33</f>
        <v>17443.21</v>
      </c>
      <c r="S35" s="14">
        <f>FBiH!S28+RS!S33</f>
        <v>50392.59</v>
      </c>
      <c r="T35" s="18">
        <f t="shared" si="9"/>
        <v>188.89516321823791</v>
      </c>
      <c r="U35" s="5">
        <f t="shared" si="10"/>
        <v>0.37935043439059901</v>
      </c>
      <c r="V35" s="26">
        <f t="shared" si="11"/>
        <v>1.1407035077940282</v>
      </c>
    </row>
    <row r="36" spans="1:22" x14ac:dyDescent="0.25">
      <c r="A36" s="42" t="s">
        <v>49</v>
      </c>
      <c r="B36" s="13" t="s">
        <v>10</v>
      </c>
      <c r="C36" s="22">
        <f>FBiH!C29+RS!C34</f>
        <v>154</v>
      </c>
      <c r="D36" s="22">
        <f>FBiH!D29+RS!D34</f>
        <v>0</v>
      </c>
      <c r="E36" s="5">
        <f t="shared" si="0"/>
        <v>-100</v>
      </c>
      <c r="F36" s="5">
        <f t="shared" si="1"/>
        <v>2.3019431988041852</v>
      </c>
      <c r="G36" s="30">
        <f t="shared" si="2"/>
        <v>0</v>
      </c>
      <c r="H36" s="14">
        <f>FBiH!H29+RS!H34</f>
        <v>536144.36</v>
      </c>
      <c r="I36" s="14">
        <f>FBiH!I29+RS!I34</f>
        <v>0</v>
      </c>
      <c r="J36" s="5">
        <f t="shared" si="3"/>
        <v>-100</v>
      </c>
      <c r="K36" s="5">
        <f t="shared" si="4"/>
        <v>4.1177243854414947</v>
      </c>
      <c r="L36" s="26">
        <f t="shared" si="5"/>
        <v>0</v>
      </c>
      <c r="M36" s="31">
        <f>FBiH!M29+RS!M34</f>
        <v>0</v>
      </c>
      <c r="N36" s="31">
        <f>FBiH!N29+RS!N34</f>
        <v>0</v>
      </c>
      <c r="O36" s="18" t="str">
        <f t="shared" si="6"/>
        <v>-</v>
      </c>
      <c r="P36" s="18">
        <f t="shared" si="7"/>
        <v>0</v>
      </c>
      <c r="Q36" s="23">
        <f t="shared" si="8"/>
        <v>0</v>
      </c>
      <c r="R36" s="31">
        <f>FBiH!R29+RS!R34</f>
        <v>0</v>
      </c>
      <c r="S36" s="31">
        <f>FBiH!S29+RS!S34</f>
        <v>0</v>
      </c>
      <c r="T36" s="18" t="str">
        <f t="shared" si="9"/>
        <v>-</v>
      </c>
      <c r="U36" s="5">
        <f t="shared" si="10"/>
        <v>0</v>
      </c>
      <c r="V36" s="27">
        <f t="shared" si="11"/>
        <v>0</v>
      </c>
    </row>
    <row r="37" spans="1:22" x14ac:dyDescent="0.25">
      <c r="A37" s="8"/>
      <c r="B37" s="9" t="s">
        <v>70</v>
      </c>
      <c r="C37" s="4">
        <f>SUM(C10:C36)</f>
        <v>6690</v>
      </c>
      <c r="D37" s="33">
        <f>SUM(D10:D36)</f>
        <v>8537</v>
      </c>
      <c r="E37" s="11">
        <f>(D37-C37)/C37*100</f>
        <v>27.608370702541109</v>
      </c>
      <c r="F37" s="10">
        <f>SUM(F10:F36)</f>
        <v>100</v>
      </c>
      <c r="G37" s="10">
        <f>SUM(G10:G36)</f>
        <v>99.999999999999972</v>
      </c>
      <c r="H37" s="33">
        <f>SUM(H10:H36)</f>
        <v>13020404.228499997</v>
      </c>
      <c r="I37" s="33">
        <f>SUM(I10:I36)</f>
        <v>15273051.033200001</v>
      </c>
      <c r="J37" s="11">
        <f>(I37-H37)/H37*100</f>
        <v>17.300897615522938</v>
      </c>
      <c r="K37" s="10">
        <f>SUM(K10:K36)</f>
        <v>100.00000000000003</v>
      </c>
      <c r="L37" s="10">
        <f>SUM(L10:L36)</f>
        <v>100.00000000000003</v>
      </c>
      <c r="M37" s="10">
        <f>SUM(M10:M36)</f>
        <v>843</v>
      </c>
      <c r="N37" s="10">
        <f>SUM(N10:N36)</f>
        <v>925</v>
      </c>
      <c r="O37" s="11">
        <f>(N37-M37)/M37*100</f>
        <v>9.7271648873072358</v>
      </c>
      <c r="P37" s="10">
        <f>SUM(P10:P36)</f>
        <v>100</v>
      </c>
      <c r="Q37" s="10">
        <f>SUM(Q10:Q36)</f>
        <v>100.00000000000001</v>
      </c>
      <c r="R37" s="10">
        <f>SUM(R10:R36)</f>
        <v>4598178.47</v>
      </c>
      <c r="S37" s="33">
        <f>SUM(S10:S36)</f>
        <v>4417676.43</v>
      </c>
      <c r="T37" s="11">
        <f>(S37-R37)/R37*100</f>
        <v>-3.9255118342546642</v>
      </c>
      <c r="U37" s="10">
        <f>SUM(U10:U36)</f>
        <v>100.00000000000001</v>
      </c>
      <c r="V37" s="28">
        <f>SUM(V10:V36)</f>
        <v>100.00000000000001</v>
      </c>
    </row>
    <row r="40" spans="1:22" x14ac:dyDescent="0.25">
      <c r="B40" s="43" t="s">
        <v>73</v>
      </c>
    </row>
    <row r="41" spans="1:22" x14ac:dyDescent="0.25">
      <c r="B41" s="47"/>
    </row>
    <row r="42" spans="1:22" x14ac:dyDescent="0.25">
      <c r="B42" s="47"/>
    </row>
    <row r="43" spans="1:22" x14ac:dyDescent="0.25">
      <c r="B43" s="47"/>
    </row>
    <row r="46" spans="1:22" x14ac:dyDescent="0.25">
      <c r="C46" s="34"/>
      <c r="I46" s="34"/>
    </row>
    <row r="47" spans="1:22" x14ac:dyDescent="0.25">
      <c r="C47" s="34"/>
      <c r="I47" s="34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count="1">
    <dataValidation type="decimal" allowBlank="1" showInputMessage="1" showErrorMessage="1" errorTitle="Microsoft Excel" error="Neočekivana vrsta podatka!_x000a_Mollimo unesite broj." sqref="R16:S21 M16:N21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6" orientation="landscape" horizontalDpi="4294967293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sa 31.01.2018.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41"/>
  <sheetViews>
    <sheetView showGridLines="0" showRuler="0" view="pageLayout" zoomScale="60" zoomScaleNormal="70" zoomScalePageLayoutView="60" workbookViewId="0">
      <selection activeCell="B35" sqref="B35"/>
    </sheetView>
  </sheetViews>
  <sheetFormatPr defaultRowHeight="15" x14ac:dyDescent="0.25"/>
  <cols>
    <col min="1" max="1" width="4.140625" customWidth="1"/>
    <col min="2" max="2" width="25.28515625" customWidth="1"/>
    <col min="3" max="3" width="10.42578125" customWidth="1"/>
    <col min="4" max="4" width="10.7109375" customWidth="1"/>
    <col min="5" max="5" width="10.5703125" customWidth="1"/>
    <col min="7" max="7" width="8.5703125" customWidth="1"/>
    <col min="8" max="9" width="15.85546875" customWidth="1"/>
    <col min="10" max="10" width="10.28515625" customWidth="1"/>
    <col min="11" max="11" width="8.7109375" customWidth="1"/>
    <col min="12" max="12" width="8.28515625" customWidth="1"/>
    <col min="13" max="13" width="11.140625" customWidth="1"/>
    <col min="14" max="14" width="10.7109375" customWidth="1"/>
    <col min="15" max="15" width="10.42578125" customWidth="1"/>
    <col min="18" max="19" width="12.42578125" customWidth="1"/>
    <col min="20" max="20" width="10.5703125" customWidth="1"/>
    <col min="21" max="22" width="8.7109375" customWidth="1"/>
  </cols>
  <sheetData>
    <row r="3" spans="1:22" x14ac:dyDescent="0.25">
      <c r="F3" s="12" t="s">
        <v>61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ht="15.75" customHeight="1" x14ac:dyDescent="0.25">
      <c r="A7" s="61" t="s">
        <v>60</v>
      </c>
      <c r="B7" s="64" t="s">
        <v>59</v>
      </c>
      <c r="C7" s="54" t="s">
        <v>50</v>
      </c>
      <c r="D7" s="54"/>
      <c r="E7" s="54"/>
      <c r="F7" s="54"/>
      <c r="G7" s="54"/>
      <c r="H7" s="67"/>
      <c r="I7" s="67"/>
      <c r="J7" s="67"/>
      <c r="K7" s="67"/>
      <c r="L7" s="67"/>
      <c r="M7" s="54" t="s">
        <v>53</v>
      </c>
      <c r="N7" s="54"/>
      <c r="O7" s="54"/>
      <c r="P7" s="54"/>
      <c r="Q7" s="54"/>
      <c r="R7" s="67"/>
      <c r="S7" s="67"/>
      <c r="T7" s="67"/>
      <c r="U7" s="67"/>
      <c r="V7" s="68"/>
    </row>
    <row r="8" spans="1:22" ht="24.75" customHeight="1" x14ac:dyDescent="0.25">
      <c r="A8" s="62"/>
      <c r="B8" s="65"/>
      <c r="C8" s="57" t="s">
        <v>52</v>
      </c>
      <c r="D8" s="57"/>
      <c r="E8" s="58" t="s">
        <v>62</v>
      </c>
      <c r="F8" s="58" t="s">
        <v>63</v>
      </c>
      <c r="G8" s="58"/>
      <c r="H8" s="57" t="s">
        <v>21</v>
      </c>
      <c r="I8" s="57"/>
      <c r="J8" s="58" t="s">
        <v>62</v>
      </c>
      <c r="K8" s="58" t="s">
        <v>63</v>
      </c>
      <c r="L8" s="58"/>
      <c r="M8" s="57" t="s">
        <v>52</v>
      </c>
      <c r="N8" s="57"/>
      <c r="O8" s="58" t="s">
        <v>62</v>
      </c>
      <c r="P8" s="58" t="s">
        <v>63</v>
      </c>
      <c r="Q8" s="58"/>
      <c r="R8" s="57" t="s">
        <v>21</v>
      </c>
      <c r="S8" s="57"/>
      <c r="T8" s="58" t="s">
        <v>62</v>
      </c>
      <c r="U8" s="52" t="s">
        <v>63</v>
      </c>
      <c r="V8" s="60"/>
    </row>
    <row r="9" spans="1:22" ht="24.75" customHeight="1" thickBot="1" x14ac:dyDescent="0.3">
      <c r="A9" s="63"/>
      <c r="B9" s="66"/>
      <c r="C9" s="39" t="s">
        <v>55</v>
      </c>
      <c r="D9" s="39" t="s">
        <v>56</v>
      </c>
      <c r="E9" s="59"/>
      <c r="F9" s="7" t="s">
        <v>51</v>
      </c>
      <c r="G9" s="7" t="s">
        <v>57</v>
      </c>
      <c r="H9" s="39" t="s">
        <v>55</v>
      </c>
      <c r="I9" s="39" t="s">
        <v>56</v>
      </c>
      <c r="J9" s="59"/>
      <c r="K9" s="7" t="s">
        <v>51</v>
      </c>
      <c r="L9" s="7" t="s">
        <v>57</v>
      </c>
      <c r="M9" s="39" t="s">
        <v>55</v>
      </c>
      <c r="N9" s="39" t="s">
        <v>56</v>
      </c>
      <c r="O9" s="59"/>
      <c r="P9" s="7" t="s">
        <v>51</v>
      </c>
      <c r="Q9" s="7" t="s">
        <v>57</v>
      </c>
      <c r="R9" s="39" t="s">
        <v>55</v>
      </c>
      <c r="S9" s="39" t="s">
        <v>56</v>
      </c>
      <c r="T9" s="59"/>
      <c r="U9" s="7" t="s">
        <v>51</v>
      </c>
      <c r="V9" s="40" t="s">
        <v>57</v>
      </c>
    </row>
    <row r="10" spans="1:22" ht="15" customHeight="1" x14ac:dyDescent="0.25">
      <c r="A10" s="41" t="s">
        <v>23</v>
      </c>
      <c r="B10" s="37" t="s">
        <v>66</v>
      </c>
      <c r="C10" s="17">
        <v>28</v>
      </c>
      <c r="D10" s="17">
        <v>42</v>
      </c>
      <c r="E10" s="18">
        <f t="shared" ref="E10:E34" si="0">IFERROR((D10-C10)/C10*100, "-")</f>
        <v>50</v>
      </c>
      <c r="F10" s="18">
        <f t="shared" ref="F10:F33" si="1">C10/C$35*100</f>
        <v>1.809954751131222</v>
      </c>
      <c r="G10" s="23">
        <f t="shared" ref="G10:G34" si="2">D10/D$35*100</f>
        <v>1.9090909090909092</v>
      </c>
      <c r="H10" s="17">
        <v>37834.39</v>
      </c>
      <c r="I10" s="17">
        <v>77284.3842</v>
      </c>
      <c r="J10" s="18">
        <f t="shared" ref="J10:J34" si="3">IFERROR((I10-H10)/H10*100, "-")</f>
        <v>104.27020020674314</v>
      </c>
      <c r="K10" s="19">
        <f t="shared" ref="K10:K34" si="4">H10/H$35*100</f>
        <v>1.2711467584314473</v>
      </c>
      <c r="L10" s="35">
        <f t="shared" ref="L10:L34" si="5">I10/I$35*100</f>
        <v>1.6137422721180343</v>
      </c>
      <c r="M10" s="17">
        <v>0</v>
      </c>
      <c r="N10" s="17">
        <v>0</v>
      </c>
      <c r="O10" s="18" t="str">
        <f t="shared" ref="O10:O34" si="6">IFERROR((N10-M10)/M10*100, "-")</f>
        <v>-</v>
      </c>
      <c r="P10" s="18">
        <f t="shared" ref="P10:P34" si="7">M10/M$35*100</f>
        <v>0</v>
      </c>
      <c r="Q10" s="23">
        <f t="shared" ref="Q10:Q34" si="8">N10/N$35*100</f>
        <v>0</v>
      </c>
      <c r="R10" s="17">
        <v>0</v>
      </c>
      <c r="S10" s="17">
        <v>0</v>
      </c>
      <c r="T10" s="5" t="str">
        <f t="shared" ref="T10:T34" si="9">IFERROR((S10-R10)/R10*100, "-")</f>
        <v>-</v>
      </c>
      <c r="U10" s="5">
        <f t="shared" ref="U10:U34" si="10">R10/R$35*100</f>
        <v>0</v>
      </c>
      <c r="V10" s="26">
        <f t="shared" ref="V10:V34" si="11">S10/S$35*100</f>
        <v>0</v>
      </c>
    </row>
    <row r="11" spans="1:22" x14ac:dyDescent="0.25">
      <c r="A11" s="41" t="s">
        <v>24</v>
      </c>
      <c r="B11" s="37" t="s">
        <v>0</v>
      </c>
      <c r="C11" s="22">
        <v>51</v>
      </c>
      <c r="D11" s="17">
        <v>95</v>
      </c>
      <c r="E11" s="18">
        <f>IFERROR((D11-C11)/C11*100, "-")</f>
        <v>86.274509803921575</v>
      </c>
      <c r="F11" s="18">
        <f>C11/C$35*100</f>
        <v>3.296703296703297</v>
      </c>
      <c r="G11" s="23">
        <f>D11/D$35*100</f>
        <v>4.3181818181818183</v>
      </c>
      <c r="H11" s="17">
        <v>88295.22</v>
      </c>
      <c r="I11" s="17">
        <v>203878.61</v>
      </c>
      <c r="J11" s="18">
        <f>IFERROR((I11-H11)/H11*100, "-")</f>
        <v>130.90560281745712</v>
      </c>
      <c r="K11" s="19">
        <f>H11/H$35*100</f>
        <v>2.9665122838769569</v>
      </c>
      <c r="L11" s="35">
        <f>I11/I$35*100</f>
        <v>4.2571023207773262</v>
      </c>
      <c r="M11" s="22">
        <v>0</v>
      </c>
      <c r="N11" s="17">
        <v>0</v>
      </c>
      <c r="O11" s="18" t="str">
        <f>IFERROR((N11-M11)/M11*100, "-")</f>
        <v>-</v>
      </c>
      <c r="P11" s="18">
        <f>M11/M$35*100</f>
        <v>0</v>
      </c>
      <c r="Q11" s="23">
        <f>N11/N$35*100</f>
        <v>0</v>
      </c>
      <c r="R11" s="17">
        <v>0</v>
      </c>
      <c r="S11" s="17">
        <v>0</v>
      </c>
      <c r="T11" s="5" t="str">
        <f>IFERROR((S11-R11)/R11*100, "-")</f>
        <v>-</v>
      </c>
      <c r="U11" s="5">
        <f>R11/R$35*100</f>
        <v>0</v>
      </c>
      <c r="V11" s="26">
        <f>S11/S$35*100</f>
        <v>0</v>
      </c>
    </row>
    <row r="12" spans="1:22" x14ac:dyDescent="0.25">
      <c r="A12" s="41" t="s">
        <v>25</v>
      </c>
      <c r="B12" s="37" t="s">
        <v>67</v>
      </c>
      <c r="C12" s="22">
        <v>88</v>
      </c>
      <c r="D12" s="17">
        <v>149</v>
      </c>
      <c r="E12" s="18">
        <f t="shared" si="0"/>
        <v>69.318181818181827</v>
      </c>
      <c r="F12" s="18">
        <f t="shared" si="1"/>
        <v>5.6884292178409828</v>
      </c>
      <c r="G12" s="23">
        <f t="shared" si="2"/>
        <v>6.7727272727272734</v>
      </c>
      <c r="H12" s="17">
        <v>199688.88</v>
      </c>
      <c r="I12" s="17">
        <v>529260.26</v>
      </c>
      <c r="J12" s="18">
        <f t="shared" si="3"/>
        <v>165.04243000411441</v>
      </c>
      <c r="K12" s="19">
        <f t="shared" si="4"/>
        <v>6.709077971306165</v>
      </c>
      <c r="L12" s="35">
        <f t="shared" si="5"/>
        <v>11.051257810425584</v>
      </c>
      <c r="M12" s="17">
        <v>0</v>
      </c>
      <c r="N12" s="17">
        <v>0</v>
      </c>
      <c r="O12" s="18" t="str">
        <f t="shared" si="6"/>
        <v>-</v>
      </c>
      <c r="P12" s="18">
        <f t="shared" si="7"/>
        <v>0</v>
      </c>
      <c r="Q12" s="23">
        <f t="shared" si="8"/>
        <v>0</v>
      </c>
      <c r="R12" s="17">
        <v>0</v>
      </c>
      <c r="S12" s="17">
        <v>0</v>
      </c>
      <c r="T12" s="5" t="str">
        <f t="shared" si="9"/>
        <v>-</v>
      </c>
      <c r="U12" s="5">
        <f t="shared" si="10"/>
        <v>0</v>
      </c>
      <c r="V12" s="26">
        <f t="shared" si="11"/>
        <v>0</v>
      </c>
    </row>
    <row r="13" spans="1:22" x14ac:dyDescent="0.25">
      <c r="A13" s="41" t="s">
        <v>26</v>
      </c>
      <c r="B13" s="37" t="s">
        <v>12</v>
      </c>
      <c r="C13" s="17">
        <v>89</v>
      </c>
      <c r="D13" s="17">
        <v>113</v>
      </c>
      <c r="E13" s="18">
        <f t="shared" si="0"/>
        <v>26.966292134831459</v>
      </c>
      <c r="F13" s="18">
        <f t="shared" si="1"/>
        <v>5.7530704589528119</v>
      </c>
      <c r="G13" s="23">
        <f t="shared" si="2"/>
        <v>5.1363636363636358</v>
      </c>
      <c r="H13" s="17">
        <v>255853.97</v>
      </c>
      <c r="I13" s="17">
        <v>307918.15000000002</v>
      </c>
      <c r="J13" s="18">
        <f t="shared" si="3"/>
        <v>20.349178087797512</v>
      </c>
      <c r="K13" s="19">
        <f t="shared" si="4"/>
        <v>8.5960932526549723</v>
      </c>
      <c r="L13" s="35">
        <f t="shared" si="5"/>
        <v>6.4295075926526142</v>
      </c>
      <c r="M13" s="17">
        <v>0</v>
      </c>
      <c r="N13" s="17">
        <v>0</v>
      </c>
      <c r="O13" s="18" t="str">
        <f t="shared" si="6"/>
        <v>-</v>
      </c>
      <c r="P13" s="18">
        <f t="shared" si="7"/>
        <v>0</v>
      </c>
      <c r="Q13" s="23">
        <f t="shared" si="8"/>
        <v>0</v>
      </c>
      <c r="R13" s="17">
        <v>0</v>
      </c>
      <c r="S13" s="17">
        <v>0</v>
      </c>
      <c r="T13" s="5" t="str">
        <f t="shared" si="9"/>
        <v>-</v>
      </c>
      <c r="U13" s="5">
        <f t="shared" si="10"/>
        <v>0</v>
      </c>
      <c r="V13" s="26">
        <f t="shared" si="11"/>
        <v>0</v>
      </c>
    </row>
    <row r="14" spans="1:22" x14ac:dyDescent="0.25">
      <c r="A14" s="41" t="s">
        <v>27</v>
      </c>
      <c r="B14" s="37" t="s">
        <v>1</v>
      </c>
      <c r="C14" s="17">
        <v>4</v>
      </c>
      <c r="D14" s="17">
        <v>6</v>
      </c>
      <c r="E14" s="18">
        <f t="shared" si="0"/>
        <v>50</v>
      </c>
      <c r="F14" s="18">
        <f t="shared" si="1"/>
        <v>0.25856496444731736</v>
      </c>
      <c r="G14" s="23">
        <f t="shared" si="2"/>
        <v>0.27272727272727276</v>
      </c>
      <c r="H14" s="17">
        <v>4212.1099999999997</v>
      </c>
      <c r="I14" s="17">
        <v>8595</v>
      </c>
      <c r="J14" s="18">
        <f t="shared" si="3"/>
        <v>104.05450000118708</v>
      </c>
      <c r="K14" s="19">
        <f t="shared" si="4"/>
        <v>0.14151701593858612</v>
      </c>
      <c r="L14" s="35">
        <f t="shared" si="5"/>
        <v>0.17946853005855359</v>
      </c>
      <c r="M14" s="17">
        <v>0</v>
      </c>
      <c r="N14" s="17">
        <v>0</v>
      </c>
      <c r="O14" s="18" t="str">
        <f t="shared" si="6"/>
        <v>-</v>
      </c>
      <c r="P14" s="18">
        <f t="shared" si="7"/>
        <v>0</v>
      </c>
      <c r="Q14" s="23">
        <f t="shared" si="8"/>
        <v>0</v>
      </c>
      <c r="R14" s="17">
        <v>0</v>
      </c>
      <c r="S14" s="17">
        <v>0</v>
      </c>
      <c r="T14" s="5" t="str">
        <f t="shared" si="9"/>
        <v>-</v>
      </c>
      <c r="U14" s="5">
        <f t="shared" si="10"/>
        <v>0</v>
      </c>
      <c r="V14" s="26">
        <f t="shared" si="11"/>
        <v>0</v>
      </c>
    </row>
    <row r="15" spans="1:22" x14ac:dyDescent="0.25">
      <c r="A15" s="41" t="s">
        <v>28</v>
      </c>
      <c r="B15" s="37" t="s">
        <v>2</v>
      </c>
      <c r="C15" s="17">
        <v>22</v>
      </c>
      <c r="D15" s="17">
        <v>33</v>
      </c>
      <c r="E15" s="18">
        <f t="shared" si="0"/>
        <v>50</v>
      </c>
      <c r="F15" s="18">
        <f t="shared" si="1"/>
        <v>1.4221073044602457</v>
      </c>
      <c r="G15" s="23">
        <f t="shared" si="2"/>
        <v>1.5</v>
      </c>
      <c r="H15" s="17">
        <v>32078.720000000001</v>
      </c>
      <c r="I15" s="17">
        <v>56349.52</v>
      </c>
      <c r="J15" s="18">
        <f t="shared" si="3"/>
        <v>75.66012608981903</v>
      </c>
      <c r="K15" s="19">
        <f t="shared" si="4"/>
        <v>1.0777697471171082</v>
      </c>
      <c r="L15" s="35">
        <f t="shared" si="5"/>
        <v>1.1766102994653944</v>
      </c>
      <c r="M15" s="17">
        <v>3</v>
      </c>
      <c r="N15" s="17">
        <v>0</v>
      </c>
      <c r="O15" s="18">
        <f t="shared" si="6"/>
        <v>-100</v>
      </c>
      <c r="P15" s="18">
        <f t="shared" si="7"/>
        <v>2.0408163265306123</v>
      </c>
      <c r="Q15" s="23">
        <f t="shared" si="8"/>
        <v>0</v>
      </c>
      <c r="R15" s="17">
        <v>8862.82</v>
      </c>
      <c r="S15" s="17">
        <v>0</v>
      </c>
      <c r="T15" s="5">
        <f t="shared" si="9"/>
        <v>-100</v>
      </c>
      <c r="U15" s="5">
        <f t="shared" si="10"/>
        <v>1.0787046727166314</v>
      </c>
      <c r="V15" s="26">
        <f t="shared" si="11"/>
        <v>0</v>
      </c>
    </row>
    <row r="16" spans="1:22" x14ac:dyDescent="0.25">
      <c r="A16" s="41" t="s">
        <v>29</v>
      </c>
      <c r="B16" s="37" t="s">
        <v>13</v>
      </c>
      <c r="C16" s="17">
        <v>179</v>
      </c>
      <c r="D16" s="17">
        <v>234</v>
      </c>
      <c r="E16" s="18">
        <f t="shared" si="0"/>
        <v>30.726256983240223</v>
      </c>
      <c r="F16" s="18">
        <f t="shared" si="1"/>
        <v>11.570782159017453</v>
      </c>
      <c r="G16" s="23">
        <f t="shared" si="2"/>
        <v>10.636363636363637</v>
      </c>
      <c r="H16" s="17">
        <v>451181.63</v>
      </c>
      <c r="I16" s="17">
        <v>498138.48</v>
      </c>
      <c r="J16" s="18">
        <f t="shared" si="3"/>
        <v>10.407527008579667</v>
      </c>
      <c r="K16" s="19">
        <f t="shared" si="4"/>
        <v>15.15864446177979</v>
      </c>
      <c r="L16" s="35">
        <f t="shared" si="5"/>
        <v>10.401417192693682</v>
      </c>
      <c r="M16" s="17">
        <v>0</v>
      </c>
      <c r="N16" s="17">
        <v>0</v>
      </c>
      <c r="O16" s="18" t="str">
        <f t="shared" si="6"/>
        <v>-</v>
      </c>
      <c r="P16" s="18">
        <f t="shared" si="7"/>
        <v>0</v>
      </c>
      <c r="Q16" s="23">
        <f t="shared" si="8"/>
        <v>0</v>
      </c>
      <c r="R16" s="17">
        <v>0</v>
      </c>
      <c r="S16" s="17">
        <v>0</v>
      </c>
      <c r="T16" s="5" t="str">
        <f t="shared" si="9"/>
        <v>-</v>
      </c>
      <c r="U16" s="5">
        <f t="shared" si="10"/>
        <v>0</v>
      </c>
      <c r="V16" s="26">
        <f t="shared" si="11"/>
        <v>0</v>
      </c>
    </row>
    <row r="17" spans="1:22" x14ac:dyDescent="0.25">
      <c r="A17" s="41" t="s">
        <v>30</v>
      </c>
      <c r="B17" s="37" t="s">
        <v>14</v>
      </c>
      <c r="C17" s="17">
        <v>273</v>
      </c>
      <c r="D17" s="17">
        <v>433</v>
      </c>
      <c r="E17" s="18">
        <f t="shared" si="0"/>
        <v>58.608058608058613</v>
      </c>
      <c r="F17" s="18">
        <f t="shared" si="1"/>
        <v>17.647058823529413</v>
      </c>
      <c r="G17" s="23">
        <f t="shared" si="2"/>
        <v>19.68181818181818</v>
      </c>
      <c r="H17" s="17">
        <v>518786.86</v>
      </c>
      <c r="I17" s="17">
        <v>693369.92</v>
      </c>
      <c r="J17" s="18">
        <f t="shared" si="3"/>
        <v>33.652174613674688</v>
      </c>
      <c r="K17" s="19">
        <f t="shared" si="4"/>
        <v>17.430021612766296</v>
      </c>
      <c r="L17" s="35">
        <f t="shared" si="5"/>
        <v>14.477961643887946</v>
      </c>
      <c r="M17" s="17">
        <v>17</v>
      </c>
      <c r="N17" s="17">
        <v>31</v>
      </c>
      <c r="O17" s="18">
        <f t="shared" si="6"/>
        <v>82.35294117647058</v>
      </c>
      <c r="P17" s="18">
        <f t="shared" si="7"/>
        <v>11.564625850340136</v>
      </c>
      <c r="Q17" s="23">
        <f t="shared" si="8"/>
        <v>20</v>
      </c>
      <c r="R17" s="17">
        <v>20363.73</v>
      </c>
      <c r="S17" s="17">
        <v>41114.699999999997</v>
      </c>
      <c r="T17" s="5">
        <f t="shared" si="9"/>
        <v>101.90161625596095</v>
      </c>
      <c r="U17" s="5">
        <f t="shared" si="10"/>
        <v>2.4784945090772292</v>
      </c>
      <c r="V17" s="26">
        <f t="shared" si="11"/>
        <v>7.5285377885365437</v>
      </c>
    </row>
    <row r="18" spans="1:22" x14ac:dyDescent="0.25">
      <c r="A18" s="41" t="s">
        <v>31</v>
      </c>
      <c r="B18" s="37" t="s">
        <v>3</v>
      </c>
      <c r="C18" s="17">
        <v>94</v>
      </c>
      <c r="D18" s="17">
        <v>75</v>
      </c>
      <c r="E18" s="18">
        <f t="shared" si="0"/>
        <v>-20.212765957446805</v>
      </c>
      <c r="F18" s="18">
        <f t="shared" si="1"/>
        <v>6.0762766645119584</v>
      </c>
      <c r="G18" s="23">
        <f t="shared" si="2"/>
        <v>3.4090909090909087</v>
      </c>
      <c r="H18" s="17">
        <v>185057.4</v>
      </c>
      <c r="I18" s="17">
        <v>134568.64360000001</v>
      </c>
      <c r="J18" s="18">
        <f t="shared" si="3"/>
        <v>-27.28275464801731</v>
      </c>
      <c r="K18" s="19">
        <f t="shared" si="4"/>
        <v>6.2174945633787599</v>
      </c>
      <c r="L18" s="35">
        <f t="shared" si="5"/>
        <v>2.8098704664183112</v>
      </c>
      <c r="M18" s="17">
        <v>0</v>
      </c>
      <c r="N18" s="17">
        <v>0</v>
      </c>
      <c r="O18" s="18" t="str">
        <f t="shared" si="6"/>
        <v>-</v>
      </c>
      <c r="P18" s="18">
        <f t="shared" si="7"/>
        <v>0</v>
      </c>
      <c r="Q18" s="23">
        <f t="shared" si="8"/>
        <v>0</v>
      </c>
      <c r="R18" s="17">
        <v>0</v>
      </c>
      <c r="S18" s="17">
        <v>0</v>
      </c>
      <c r="T18" s="5" t="str">
        <f t="shared" si="9"/>
        <v>-</v>
      </c>
      <c r="U18" s="5">
        <f t="shared" si="10"/>
        <v>0</v>
      </c>
      <c r="V18" s="26">
        <f t="shared" si="11"/>
        <v>0</v>
      </c>
    </row>
    <row r="19" spans="1:22" x14ac:dyDescent="0.25">
      <c r="A19" s="41" t="s">
        <v>32</v>
      </c>
      <c r="B19" s="37" t="s">
        <v>68</v>
      </c>
      <c r="C19" s="17">
        <v>19</v>
      </c>
      <c r="D19" s="17">
        <v>53</v>
      </c>
      <c r="E19" s="18">
        <f t="shared" si="0"/>
        <v>178.94736842105263</v>
      </c>
      <c r="F19" s="18">
        <f t="shared" si="1"/>
        <v>1.2281835811247577</v>
      </c>
      <c r="G19" s="23">
        <f t="shared" si="2"/>
        <v>2.4090909090909092</v>
      </c>
      <c r="H19" s="17">
        <v>26520.68</v>
      </c>
      <c r="I19" s="17">
        <v>126641.31</v>
      </c>
      <c r="J19" s="18">
        <f t="shared" si="3"/>
        <v>377.51909076237865</v>
      </c>
      <c r="K19" s="19">
        <f t="shared" si="4"/>
        <v>0.89103264023545037</v>
      </c>
      <c r="L19" s="35">
        <f t="shared" si="5"/>
        <v>2.6443431937626065</v>
      </c>
      <c r="M19" s="17">
        <v>0</v>
      </c>
      <c r="N19" s="17">
        <v>0</v>
      </c>
      <c r="O19" s="18" t="str">
        <f t="shared" si="6"/>
        <v>-</v>
      </c>
      <c r="P19" s="18">
        <f t="shared" si="7"/>
        <v>0</v>
      </c>
      <c r="Q19" s="23">
        <f t="shared" si="8"/>
        <v>0</v>
      </c>
      <c r="R19" s="17">
        <v>0</v>
      </c>
      <c r="S19" s="17">
        <v>0</v>
      </c>
      <c r="T19" s="5" t="str">
        <f t="shared" si="9"/>
        <v>-</v>
      </c>
      <c r="U19" s="5">
        <f t="shared" si="10"/>
        <v>0</v>
      </c>
      <c r="V19" s="26">
        <f t="shared" si="11"/>
        <v>0</v>
      </c>
    </row>
    <row r="20" spans="1:22" x14ac:dyDescent="0.25">
      <c r="A20" s="41" t="s">
        <v>33</v>
      </c>
      <c r="B20" s="37" t="s">
        <v>16</v>
      </c>
      <c r="C20" s="17">
        <v>0</v>
      </c>
      <c r="D20" s="17">
        <v>0</v>
      </c>
      <c r="E20" s="18" t="str">
        <f t="shared" si="0"/>
        <v>-</v>
      </c>
      <c r="F20" s="18">
        <f t="shared" si="1"/>
        <v>0</v>
      </c>
      <c r="G20" s="23">
        <f t="shared" si="2"/>
        <v>0</v>
      </c>
      <c r="H20" s="17">
        <v>0</v>
      </c>
      <c r="I20" s="17">
        <v>0</v>
      </c>
      <c r="J20" s="18" t="str">
        <f t="shared" si="3"/>
        <v>-</v>
      </c>
      <c r="K20" s="19">
        <f t="shared" si="4"/>
        <v>0</v>
      </c>
      <c r="L20" s="35">
        <f t="shared" si="5"/>
        <v>0</v>
      </c>
      <c r="M20" s="17">
        <v>70</v>
      </c>
      <c r="N20" s="17">
        <v>70</v>
      </c>
      <c r="O20" s="18">
        <f t="shared" si="6"/>
        <v>0</v>
      </c>
      <c r="P20" s="18">
        <f t="shared" si="7"/>
        <v>47.619047619047613</v>
      </c>
      <c r="Q20" s="23">
        <f t="shared" si="8"/>
        <v>45.161290322580641</v>
      </c>
      <c r="R20" s="17">
        <v>630802.62</v>
      </c>
      <c r="S20" s="17">
        <v>349937.07</v>
      </c>
      <c r="T20" s="5">
        <f t="shared" si="9"/>
        <v>-44.525108345301419</v>
      </c>
      <c r="U20" s="5">
        <f t="shared" si="10"/>
        <v>76.775759155200447</v>
      </c>
      <c r="V20" s="26">
        <f t="shared" si="11"/>
        <v>64.077190277559055</v>
      </c>
    </row>
    <row r="21" spans="1:22" x14ac:dyDescent="0.25">
      <c r="A21" s="41" t="s">
        <v>34</v>
      </c>
      <c r="B21" s="37" t="s">
        <v>17</v>
      </c>
      <c r="C21" s="17">
        <v>7</v>
      </c>
      <c r="D21" s="17">
        <v>72</v>
      </c>
      <c r="E21" s="18">
        <f t="shared" si="0"/>
        <v>928.57142857142867</v>
      </c>
      <c r="F21" s="18">
        <f t="shared" si="1"/>
        <v>0.45248868778280549</v>
      </c>
      <c r="G21" s="23">
        <f t="shared" si="2"/>
        <v>3.2727272727272729</v>
      </c>
      <c r="H21" s="17">
        <v>15882.7</v>
      </c>
      <c r="I21" s="17">
        <v>529726.49</v>
      </c>
      <c r="J21" s="18">
        <f t="shared" si="3"/>
        <v>3235.2420558217432</v>
      </c>
      <c r="K21" s="19">
        <f t="shared" si="4"/>
        <v>0.5336214650253156</v>
      </c>
      <c r="L21" s="35">
        <f t="shared" si="5"/>
        <v>11.060992960253296</v>
      </c>
      <c r="M21" s="17">
        <v>0</v>
      </c>
      <c r="N21" s="17">
        <v>0</v>
      </c>
      <c r="O21" s="18" t="str">
        <f t="shared" si="6"/>
        <v>-</v>
      </c>
      <c r="P21" s="18">
        <f t="shared" si="7"/>
        <v>0</v>
      </c>
      <c r="Q21" s="23">
        <f t="shared" si="8"/>
        <v>0</v>
      </c>
      <c r="R21" s="17">
        <v>0</v>
      </c>
      <c r="S21" s="17">
        <v>0</v>
      </c>
      <c r="T21" s="5" t="str">
        <f t="shared" si="9"/>
        <v>-</v>
      </c>
      <c r="U21" s="5">
        <f t="shared" si="10"/>
        <v>0</v>
      </c>
      <c r="V21" s="26">
        <f t="shared" si="11"/>
        <v>0</v>
      </c>
    </row>
    <row r="22" spans="1:22" x14ac:dyDescent="0.25">
      <c r="A22" s="41" t="s">
        <v>35</v>
      </c>
      <c r="B22" s="37" t="s">
        <v>5</v>
      </c>
      <c r="C22" s="17">
        <v>4</v>
      </c>
      <c r="D22" s="17">
        <v>15</v>
      </c>
      <c r="E22" s="18">
        <f t="shared" si="0"/>
        <v>275</v>
      </c>
      <c r="F22" s="18">
        <f t="shared" si="1"/>
        <v>0.25856496444731736</v>
      </c>
      <c r="G22" s="23">
        <f t="shared" si="2"/>
        <v>0.68181818181818177</v>
      </c>
      <c r="H22" s="17">
        <v>4277.49</v>
      </c>
      <c r="I22" s="17">
        <v>7589.6</v>
      </c>
      <c r="J22" s="18">
        <f t="shared" si="3"/>
        <v>77.431157057059181</v>
      </c>
      <c r="K22" s="19">
        <f t="shared" si="4"/>
        <v>0.14371363058114406</v>
      </c>
      <c r="L22" s="35">
        <f t="shared" si="5"/>
        <v>0.15847520136502599</v>
      </c>
      <c r="M22" s="17">
        <v>15</v>
      </c>
      <c r="N22" s="17">
        <v>17</v>
      </c>
      <c r="O22" s="18">
        <f t="shared" si="6"/>
        <v>13.333333333333334</v>
      </c>
      <c r="P22" s="18">
        <f t="shared" si="7"/>
        <v>10.204081632653061</v>
      </c>
      <c r="Q22" s="23">
        <f t="shared" si="8"/>
        <v>10.967741935483872</v>
      </c>
      <c r="R22" s="17">
        <v>67863.240000000005</v>
      </c>
      <c r="S22" s="17">
        <v>48706.58</v>
      </c>
      <c r="T22" s="5">
        <f t="shared" si="9"/>
        <v>-28.228330978597548</v>
      </c>
      <c r="U22" s="5">
        <f t="shared" si="10"/>
        <v>8.2597180235737859</v>
      </c>
      <c r="V22" s="26">
        <f t="shared" si="11"/>
        <v>8.9186915648266503</v>
      </c>
    </row>
    <row r="23" spans="1:22" x14ac:dyDescent="0.25">
      <c r="A23" s="41" t="s">
        <v>36</v>
      </c>
      <c r="B23" s="37" t="s">
        <v>18</v>
      </c>
      <c r="C23" s="17">
        <v>55</v>
      </c>
      <c r="D23" s="17">
        <v>76</v>
      </c>
      <c r="E23" s="18">
        <f t="shared" si="0"/>
        <v>38.181818181818187</v>
      </c>
      <c r="F23" s="18">
        <f t="shared" si="1"/>
        <v>3.5552682611506139</v>
      </c>
      <c r="G23" s="23">
        <f t="shared" si="2"/>
        <v>3.4545454545454546</v>
      </c>
      <c r="H23" s="17">
        <v>78303.929999999993</v>
      </c>
      <c r="I23" s="17">
        <v>124308.67</v>
      </c>
      <c r="J23" s="18">
        <f t="shared" si="3"/>
        <v>58.751508385339037</v>
      </c>
      <c r="K23" s="19">
        <f t="shared" si="4"/>
        <v>2.6308283757698474</v>
      </c>
      <c r="L23" s="35">
        <f t="shared" si="5"/>
        <v>2.5956363325693799</v>
      </c>
      <c r="M23" s="17">
        <v>0</v>
      </c>
      <c r="N23" s="17">
        <v>0</v>
      </c>
      <c r="O23" s="18" t="str">
        <f t="shared" si="6"/>
        <v>-</v>
      </c>
      <c r="P23" s="18">
        <f t="shared" si="7"/>
        <v>0</v>
      </c>
      <c r="Q23" s="23">
        <f t="shared" si="8"/>
        <v>0</v>
      </c>
      <c r="R23" s="17">
        <v>0</v>
      </c>
      <c r="S23" s="17">
        <v>0</v>
      </c>
      <c r="T23" s="5" t="str">
        <f t="shared" si="9"/>
        <v>-</v>
      </c>
      <c r="U23" s="5">
        <f t="shared" si="10"/>
        <v>0</v>
      </c>
      <c r="V23" s="26">
        <f t="shared" si="11"/>
        <v>0</v>
      </c>
    </row>
    <row r="24" spans="1:22" x14ac:dyDescent="0.25">
      <c r="A24" s="41" t="s">
        <v>37</v>
      </c>
      <c r="B24" s="37" t="s">
        <v>19</v>
      </c>
      <c r="C24" s="17">
        <v>65</v>
      </c>
      <c r="D24" s="17">
        <v>113</v>
      </c>
      <c r="E24" s="18">
        <f t="shared" si="0"/>
        <v>73.846153846153854</v>
      </c>
      <c r="F24" s="18">
        <f t="shared" si="1"/>
        <v>4.2016806722689077</v>
      </c>
      <c r="G24" s="23">
        <f t="shared" si="2"/>
        <v>5.1363636363636358</v>
      </c>
      <c r="H24" s="17">
        <v>144824.46</v>
      </c>
      <c r="I24" s="17">
        <v>287127.14</v>
      </c>
      <c r="J24" s="18">
        <f t="shared" si="3"/>
        <v>98.258733365896916</v>
      </c>
      <c r="K24" s="19">
        <f t="shared" si="4"/>
        <v>4.8657621510637492</v>
      </c>
      <c r="L24" s="35">
        <f t="shared" si="5"/>
        <v>5.995379378210183</v>
      </c>
      <c r="M24" s="17">
        <v>0</v>
      </c>
      <c r="N24" s="17">
        <v>0</v>
      </c>
      <c r="O24" s="18" t="str">
        <f t="shared" si="6"/>
        <v>-</v>
      </c>
      <c r="P24" s="18">
        <f t="shared" si="7"/>
        <v>0</v>
      </c>
      <c r="Q24" s="23">
        <f t="shared" si="8"/>
        <v>0</v>
      </c>
      <c r="R24" s="17">
        <v>0</v>
      </c>
      <c r="S24" s="17">
        <v>0</v>
      </c>
      <c r="T24" s="5" t="str">
        <f t="shared" si="9"/>
        <v>-</v>
      </c>
      <c r="U24" s="5">
        <f t="shared" si="10"/>
        <v>0</v>
      </c>
      <c r="V24" s="26">
        <f t="shared" si="11"/>
        <v>0</v>
      </c>
    </row>
    <row r="25" spans="1:22" x14ac:dyDescent="0.25">
      <c r="A25" s="41" t="s">
        <v>38</v>
      </c>
      <c r="B25" s="37" t="s">
        <v>11</v>
      </c>
      <c r="C25" s="17">
        <v>41</v>
      </c>
      <c r="D25" s="17">
        <v>60</v>
      </c>
      <c r="E25" s="18">
        <f t="shared" si="0"/>
        <v>46.341463414634148</v>
      </c>
      <c r="F25" s="18">
        <f t="shared" si="1"/>
        <v>2.6502908855850031</v>
      </c>
      <c r="G25" s="23">
        <f t="shared" si="2"/>
        <v>2.7272727272727271</v>
      </c>
      <c r="H25" s="17">
        <v>88760.37</v>
      </c>
      <c r="I25" s="17">
        <v>175265.77</v>
      </c>
      <c r="J25" s="18">
        <f t="shared" si="3"/>
        <v>97.459485578980804</v>
      </c>
      <c r="K25" s="19">
        <f t="shared" si="4"/>
        <v>2.9821402328060764</v>
      </c>
      <c r="L25" s="35">
        <f t="shared" si="5"/>
        <v>3.6596498093636458</v>
      </c>
      <c r="M25" s="17">
        <v>0</v>
      </c>
      <c r="N25" s="17">
        <v>0</v>
      </c>
      <c r="O25" s="18" t="str">
        <f t="shared" si="6"/>
        <v>-</v>
      </c>
      <c r="P25" s="18">
        <f t="shared" si="7"/>
        <v>0</v>
      </c>
      <c r="Q25" s="23">
        <f t="shared" si="8"/>
        <v>0</v>
      </c>
      <c r="R25" s="17">
        <v>0</v>
      </c>
      <c r="S25" s="17">
        <v>0</v>
      </c>
      <c r="T25" s="5" t="str">
        <f t="shared" si="9"/>
        <v>-</v>
      </c>
      <c r="U25" s="5">
        <f t="shared" si="10"/>
        <v>0</v>
      </c>
      <c r="V25" s="26">
        <f t="shared" si="11"/>
        <v>0</v>
      </c>
    </row>
    <row r="26" spans="1:22" x14ac:dyDescent="0.25">
      <c r="A26" s="41" t="s">
        <v>39</v>
      </c>
      <c r="B26" s="37" t="s">
        <v>15</v>
      </c>
      <c r="C26" s="17">
        <v>34</v>
      </c>
      <c r="D26" s="17">
        <v>49</v>
      </c>
      <c r="E26" s="18">
        <f t="shared" si="0"/>
        <v>44.117647058823529</v>
      </c>
      <c r="F26" s="18">
        <f t="shared" si="1"/>
        <v>2.197802197802198</v>
      </c>
      <c r="G26" s="23">
        <f t="shared" si="2"/>
        <v>2.2272727272727275</v>
      </c>
      <c r="H26" s="17">
        <v>60486.78</v>
      </c>
      <c r="I26" s="17">
        <v>233142.43</v>
      </c>
      <c r="J26" s="18">
        <f t="shared" si="3"/>
        <v>285.44361263733992</v>
      </c>
      <c r="K26" s="19">
        <f t="shared" si="4"/>
        <v>2.0322139282530021</v>
      </c>
      <c r="L26" s="35">
        <f t="shared" si="5"/>
        <v>4.8681476679906019</v>
      </c>
      <c r="M26" s="17">
        <v>0</v>
      </c>
      <c r="N26" s="17">
        <v>0</v>
      </c>
      <c r="O26" s="18" t="str">
        <f t="shared" si="6"/>
        <v>-</v>
      </c>
      <c r="P26" s="18">
        <f t="shared" si="7"/>
        <v>0</v>
      </c>
      <c r="Q26" s="23">
        <f t="shared" si="8"/>
        <v>0</v>
      </c>
      <c r="R26" s="17">
        <v>0</v>
      </c>
      <c r="S26" s="17">
        <v>0</v>
      </c>
      <c r="T26" s="5" t="str">
        <f t="shared" si="9"/>
        <v>-</v>
      </c>
      <c r="U26" s="5">
        <f t="shared" si="10"/>
        <v>0</v>
      </c>
      <c r="V26" s="26">
        <f t="shared" si="11"/>
        <v>0</v>
      </c>
    </row>
    <row r="27" spans="1:22" x14ac:dyDescent="0.25">
      <c r="A27" s="41" t="s">
        <v>40</v>
      </c>
      <c r="B27" s="37" t="s">
        <v>6</v>
      </c>
      <c r="C27" s="17">
        <v>51</v>
      </c>
      <c r="D27" s="17">
        <v>23</v>
      </c>
      <c r="E27" s="18">
        <f t="shared" si="0"/>
        <v>-54.901960784313729</v>
      </c>
      <c r="F27" s="18">
        <f t="shared" si="1"/>
        <v>3.296703296703297</v>
      </c>
      <c r="G27" s="23">
        <f t="shared" si="2"/>
        <v>1.0454545454545454</v>
      </c>
      <c r="H27" s="17">
        <v>36741.980000000003</v>
      </c>
      <c r="I27" s="17">
        <v>75672.679999999993</v>
      </c>
      <c r="J27" s="18">
        <f t="shared" si="3"/>
        <v>105.95700068423091</v>
      </c>
      <c r="K27" s="19">
        <f t="shared" si="4"/>
        <v>1.2344443448236664</v>
      </c>
      <c r="L27" s="35">
        <f t="shared" si="5"/>
        <v>1.5800889639547768</v>
      </c>
      <c r="M27" s="17">
        <v>0</v>
      </c>
      <c r="N27" s="17">
        <v>0</v>
      </c>
      <c r="O27" s="18" t="str">
        <f t="shared" si="6"/>
        <v>-</v>
      </c>
      <c r="P27" s="18">
        <f t="shared" si="7"/>
        <v>0</v>
      </c>
      <c r="Q27" s="23">
        <f t="shared" si="8"/>
        <v>0</v>
      </c>
      <c r="R27" s="17">
        <v>0</v>
      </c>
      <c r="S27" s="17">
        <v>0</v>
      </c>
      <c r="T27" s="5" t="str">
        <f t="shared" si="9"/>
        <v>-</v>
      </c>
      <c r="U27" s="5">
        <f t="shared" si="10"/>
        <v>0</v>
      </c>
      <c r="V27" s="26">
        <f t="shared" si="11"/>
        <v>0</v>
      </c>
    </row>
    <row r="28" spans="1:22" x14ac:dyDescent="0.25">
      <c r="A28" s="41" t="s">
        <v>41</v>
      </c>
      <c r="B28" s="37" t="s">
        <v>69</v>
      </c>
      <c r="C28" s="17">
        <v>6</v>
      </c>
      <c r="D28" s="17">
        <v>26</v>
      </c>
      <c r="E28" s="18">
        <f t="shared" si="0"/>
        <v>333.33333333333337</v>
      </c>
      <c r="F28" s="18">
        <f t="shared" si="1"/>
        <v>0.38784744667097609</v>
      </c>
      <c r="G28" s="23">
        <f t="shared" si="2"/>
        <v>1.1818181818181819</v>
      </c>
      <c r="H28" s="17">
        <v>11980.95</v>
      </c>
      <c r="I28" s="17">
        <v>40394.54</v>
      </c>
      <c r="J28" s="18">
        <f t="shared" si="3"/>
        <v>237.15640245556483</v>
      </c>
      <c r="K28" s="19">
        <f t="shared" si="4"/>
        <v>0.40253181709627806</v>
      </c>
      <c r="L28" s="35">
        <f t="shared" si="5"/>
        <v>0.8434611653509535</v>
      </c>
      <c r="M28" s="17">
        <v>0</v>
      </c>
      <c r="N28" s="17">
        <v>0</v>
      </c>
      <c r="O28" s="18" t="str">
        <f t="shared" si="6"/>
        <v>-</v>
      </c>
      <c r="P28" s="18">
        <f t="shared" si="7"/>
        <v>0</v>
      </c>
      <c r="Q28" s="23">
        <f t="shared" si="8"/>
        <v>0</v>
      </c>
      <c r="R28" s="17">
        <v>0</v>
      </c>
      <c r="S28" s="17">
        <v>0</v>
      </c>
      <c r="T28" s="5" t="str">
        <f t="shared" si="9"/>
        <v>-</v>
      </c>
      <c r="U28" s="5">
        <f t="shared" si="10"/>
        <v>0</v>
      </c>
      <c r="V28" s="26">
        <f t="shared" si="11"/>
        <v>0</v>
      </c>
    </row>
    <row r="29" spans="1:22" x14ac:dyDescent="0.25">
      <c r="A29" s="41" t="s">
        <v>42</v>
      </c>
      <c r="B29" s="37" t="s">
        <v>20</v>
      </c>
      <c r="C29" s="17">
        <v>144</v>
      </c>
      <c r="D29" s="17">
        <v>168</v>
      </c>
      <c r="E29" s="18">
        <f t="shared" si="0"/>
        <v>16.666666666666664</v>
      </c>
      <c r="F29" s="18">
        <f t="shared" si="1"/>
        <v>9.3083387201034267</v>
      </c>
      <c r="G29" s="23">
        <f t="shared" si="2"/>
        <v>7.6363636363636367</v>
      </c>
      <c r="H29" s="17">
        <v>221778.83</v>
      </c>
      <c r="I29" s="17">
        <v>237704.13</v>
      </c>
      <c r="J29" s="18">
        <f t="shared" si="3"/>
        <v>7.18071242417503</v>
      </c>
      <c r="K29" s="19">
        <f t="shared" si="4"/>
        <v>7.4512484764051701</v>
      </c>
      <c r="L29" s="35">
        <f t="shared" si="5"/>
        <v>4.9633985805639718</v>
      </c>
      <c r="M29" s="17">
        <v>0</v>
      </c>
      <c r="N29" s="17">
        <v>0</v>
      </c>
      <c r="O29" s="18" t="str">
        <f t="shared" si="6"/>
        <v>-</v>
      </c>
      <c r="P29" s="18">
        <f t="shared" si="7"/>
        <v>0</v>
      </c>
      <c r="Q29" s="23">
        <f t="shared" si="8"/>
        <v>0</v>
      </c>
      <c r="R29" s="17">
        <v>0</v>
      </c>
      <c r="S29" s="17">
        <v>0</v>
      </c>
      <c r="T29" s="5" t="str">
        <f t="shared" si="9"/>
        <v>-</v>
      </c>
      <c r="U29" s="5">
        <f t="shared" si="10"/>
        <v>0</v>
      </c>
      <c r="V29" s="26">
        <f t="shared" si="11"/>
        <v>0</v>
      </c>
    </row>
    <row r="30" spans="1:22" x14ac:dyDescent="0.25">
      <c r="A30" s="41" t="s">
        <v>43</v>
      </c>
      <c r="B30" s="37" t="s">
        <v>7</v>
      </c>
      <c r="C30" s="17">
        <v>0</v>
      </c>
      <c r="D30" s="17">
        <v>0</v>
      </c>
      <c r="E30" s="18" t="str">
        <f t="shared" si="0"/>
        <v>-</v>
      </c>
      <c r="F30" s="18">
        <f t="shared" si="1"/>
        <v>0</v>
      </c>
      <c r="G30" s="23">
        <f t="shared" si="2"/>
        <v>0</v>
      </c>
      <c r="H30" s="17">
        <v>0</v>
      </c>
      <c r="I30" s="17">
        <v>0</v>
      </c>
      <c r="J30" s="18" t="str">
        <f t="shared" si="3"/>
        <v>-</v>
      </c>
      <c r="K30" s="19">
        <f t="shared" si="4"/>
        <v>0</v>
      </c>
      <c r="L30" s="35">
        <f t="shared" si="5"/>
        <v>0</v>
      </c>
      <c r="M30" s="17">
        <v>0</v>
      </c>
      <c r="N30" s="17">
        <v>2</v>
      </c>
      <c r="O30" s="18" t="str">
        <f t="shared" si="6"/>
        <v>-</v>
      </c>
      <c r="P30" s="18">
        <f t="shared" si="7"/>
        <v>0</v>
      </c>
      <c r="Q30" s="23">
        <f t="shared" si="8"/>
        <v>1.2903225806451613</v>
      </c>
      <c r="R30" s="17">
        <v>0</v>
      </c>
      <c r="S30" s="17">
        <v>7302.01</v>
      </c>
      <c r="T30" s="5" t="str">
        <f t="shared" si="9"/>
        <v>-</v>
      </c>
      <c r="U30" s="5">
        <f t="shared" si="10"/>
        <v>0</v>
      </c>
      <c r="V30" s="26">
        <f t="shared" si="11"/>
        <v>1.3370755038288429</v>
      </c>
    </row>
    <row r="31" spans="1:22" x14ac:dyDescent="0.25">
      <c r="A31" s="41" t="s">
        <v>44</v>
      </c>
      <c r="B31" s="37" t="s">
        <v>8</v>
      </c>
      <c r="C31" s="17">
        <v>103</v>
      </c>
      <c r="D31" s="17">
        <v>146</v>
      </c>
      <c r="E31" s="18">
        <f t="shared" si="0"/>
        <v>41.747572815533978</v>
      </c>
      <c r="F31" s="18">
        <f t="shared" si="1"/>
        <v>6.6580478345184231</v>
      </c>
      <c r="G31" s="23">
        <f t="shared" si="2"/>
        <v>6.6363636363636358</v>
      </c>
      <c r="H31" s="17">
        <v>91411.44</v>
      </c>
      <c r="I31" s="17">
        <v>178478.28</v>
      </c>
      <c r="J31" s="18">
        <f t="shared" si="3"/>
        <v>95.247203194698599</v>
      </c>
      <c r="K31" s="19">
        <f t="shared" si="4"/>
        <v>3.0712099663705623</v>
      </c>
      <c r="L31" s="35">
        <f t="shared" si="5"/>
        <v>3.7267288608468814</v>
      </c>
      <c r="M31" s="17">
        <v>30</v>
      </c>
      <c r="N31" s="17">
        <v>23</v>
      </c>
      <c r="O31" s="18">
        <f t="shared" si="6"/>
        <v>-23.333333333333332</v>
      </c>
      <c r="P31" s="18">
        <f t="shared" si="7"/>
        <v>20.408163265306122</v>
      </c>
      <c r="Q31" s="23">
        <f t="shared" si="8"/>
        <v>14.838709677419354</v>
      </c>
      <c r="R31" s="17">
        <v>76281.289999999994</v>
      </c>
      <c r="S31" s="17">
        <v>65657.05</v>
      </c>
      <c r="T31" s="5">
        <f t="shared" si="9"/>
        <v>-13.927714122296559</v>
      </c>
      <c r="U31" s="5">
        <f t="shared" si="10"/>
        <v>9.284289195070242</v>
      </c>
      <c r="V31" s="26">
        <f t="shared" si="11"/>
        <v>12.022502462837702</v>
      </c>
    </row>
    <row r="32" spans="1:22" x14ac:dyDescent="0.25">
      <c r="A32" s="41" t="s">
        <v>45</v>
      </c>
      <c r="B32" s="37" t="s">
        <v>9</v>
      </c>
      <c r="C32" s="17">
        <v>4</v>
      </c>
      <c r="D32" s="17">
        <v>7</v>
      </c>
      <c r="E32" s="18">
        <f>IFERROR((D32-C32)/C32*100, "-")</f>
        <v>75</v>
      </c>
      <c r="F32" s="18">
        <f t="shared" si="1"/>
        <v>0.25856496444731736</v>
      </c>
      <c r="G32" s="23">
        <f t="shared" si="2"/>
        <v>0.31818181818181818</v>
      </c>
      <c r="H32" s="17">
        <v>2922.24</v>
      </c>
      <c r="I32" s="17">
        <v>8133.66</v>
      </c>
      <c r="J32" s="18">
        <f t="shared" si="3"/>
        <v>178.33648160315377</v>
      </c>
      <c r="K32" s="19">
        <f t="shared" si="4"/>
        <v>9.818040949936585E-2</v>
      </c>
      <c r="L32" s="35">
        <f t="shared" si="5"/>
        <v>0.16983548623572484</v>
      </c>
      <c r="M32" s="17">
        <v>0</v>
      </c>
      <c r="N32" s="17">
        <v>0</v>
      </c>
      <c r="O32" s="18" t="str">
        <f t="shared" si="6"/>
        <v>-</v>
      </c>
      <c r="P32" s="18">
        <f t="shared" si="7"/>
        <v>0</v>
      </c>
      <c r="Q32" s="23">
        <f t="shared" si="8"/>
        <v>0</v>
      </c>
      <c r="R32" s="17">
        <v>0</v>
      </c>
      <c r="S32" s="17">
        <v>0</v>
      </c>
      <c r="T32" s="5" t="str">
        <f t="shared" si="9"/>
        <v>-</v>
      </c>
      <c r="U32" s="5">
        <f t="shared" si="10"/>
        <v>0</v>
      </c>
      <c r="V32" s="26">
        <f t="shared" si="11"/>
        <v>0</v>
      </c>
    </row>
    <row r="33" spans="1:22" x14ac:dyDescent="0.25">
      <c r="A33" s="41" t="s">
        <v>46</v>
      </c>
      <c r="B33" s="37" t="s">
        <v>22</v>
      </c>
      <c r="C33" s="22">
        <v>150</v>
      </c>
      <c r="D33" s="22">
        <v>212</v>
      </c>
      <c r="E33" s="18">
        <f t="shared" si="0"/>
        <v>41.333333333333336</v>
      </c>
      <c r="F33" s="18">
        <f t="shared" si="1"/>
        <v>9.6961861667744031</v>
      </c>
      <c r="G33" s="23">
        <f t="shared" si="2"/>
        <v>9.6363636363636367</v>
      </c>
      <c r="H33" s="32">
        <v>317538.56</v>
      </c>
      <c r="I33" s="32">
        <v>255592.8</v>
      </c>
      <c r="J33" s="18">
        <f t="shared" si="3"/>
        <v>-19.508106354075551</v>
      </c>
      <c r="K33" s="19">
        <f t="shared" si="4"/>
        <v>10.668550787286108</v>
      </c>
      <c r="L33" s="35">
        <f t="shared" si="5"/>
        <v>5.3369242710354712</v>
      </c>
      <c r="M33" s="22">
        <v>12</v>
      </c>
      <c r="N33" s="22">
        <v>12</v>
      </c>
      <c r="O33" s="18">
        <f t="shared" si="6"/>
        <v>0</v>
      </c>
      <c r="P33" s="18">
        <f t="shared" si="7"/>
        <v>8.1632653061224492</v>
      </c>
      <c r="Q33" s="23">
        <f t="shared" si="8"/>
        <v>7.741935483870968</v>
      </c>
      <c r="R33" s="32">
        <v>17443.21</v>
      </c>
      <c r="S33" s="32">
        <v>33400.589999999997</v>
      </c>
      <c r="T33" s="5">
        <f t="shared" si="9"/>
        <v>91.481900407092482</v>
      </c>
      <c r="U33" s="5">
        <f t="shared" si="10"/>
        <v>2.1230344443616671</v>
      </c>
      <c r="V33" s="26">
        <f t="shared" si="11"/>
        <v>6.1160024024111994</v>
      </c>
    </row>
    <row r="34" spans="1:22" x14ac:dyDescent="0.25">
      <c r="A34" s="41" t="s">
        <v>47</v>
      </c>
      <c r="B34" s="38" t="s">
        <v>10</v>
      </c>
      <c r="C34" s="22">
        <v>36</v>
      </c>
      <c r="D34" s="22">
        <v>0</v>
      </c>
      <c r="E34" s="18">
        <f t="shared" si="0"/>
        <v>-100</v>
      </c>
      <c r="F34" s="18">
        <f>C34/C$35*100</f>
        <v>2.3270846800258567</v>
      </c>
      <c r="G34" s="23">
        <f t="shared" si="2"/>
        <v>0</v>
      </c>
      <c r="H34" s="32">
        <v>101978.67</v>
      </c>
      <c r="I34" s="32">
        <v>0</v>
      </c>
      <c r="J34" s="18">
        <f t="shared" si="3"/>
        <v>-100</v>
      </c>
      <c r="K34" s="19">
        <f t="shared" si="4"/>
        <v>3.4262441075341847</v>
      </c>
      <c r="L34" s="36">
        <f t="shared" si="5"/>
        <v>0</v>
      </c>
      <c r="M34" s="22">
        <v>0</v>
      </c>
      <c r="N34" s="22">
        <v>0</v>
      </c>
      <c r="O34" s="18" t="str">
        <f t="shared" si="6"/>
        <v>-</v>
      </c>
      <c r="P34" s="18">
        <f t="shared" si="7"/>
        <v>0</v>
      </c>
      <c r="Q34" s="23">
        <f t="shared" si="8"/>
        <v>0</v>
      </c>
      <c r="R34" s="32">
        <v>0</v>
      </c>
      <c r="S34" s="32">
        <v>0</v>
      </c>
      <c r="T34" s="5" t="str">
        <f t="shared" si="9"/>
        <v>-</v>
      </c>
      <c r="U34" s="5">
        <f t="shared" si="10"/>
        <v>0</v>
      </c>
      <c r="V34" s="26">
        <f t="shared" si="11"/>
        <v>0</v>
      </c>
    </row>
    <row r="35" spans="1:22" x14ac:dyDescent="0.25">
      <c r="A35" s="8"/>
      <c r="B35" s="9" t="s">
        <v>70</v>
      </c>
      <c r="C35" s="4">
        <f>SUM(C10:C34)</f>
        <v>1547</v>
      </c>
      <c r="D35" s="4">
        <f>SUM(D10:D34)</f>
        <v>2200</v>
      </c>
      <c r="E35" s="11">
        <f>(D35-C35)/C35*100</f>
        <v>42.210730446024563</v>
      </c>
      <c r="F35" s="10">
        <f>SUM(F10:F34)</f>
        <v>100.00000000000001</v>
      </c>
      <c r="G35" s="10">
        <f>SUM(G10:G34)</f>
        <v>100.00000000000001</v>
      </c>
      <c r="H35" s="4">
        <f>SUM(H10:H34)</f>
        <v>2976398.26</v>
      </c>
      <c r="I35" s="4">
        <f>SUM(I10:I34)</f>
        <v>4789140.4678000016</v>
      </c>
      <c r="J35" s="11">
        <f>(I35-H35)/H35*100</f>
        <v>60.903886155342732</v>
      </c>
      <c r="K35" s="10">
        <f>SUM(K10:K34)</f>
        <v>100</v>
      </c>
      <c r="L35" s="10">
        <f>SUM(L10:L34)</f>
        <v>99.999999999999972</v>
      </c>
      <c r="M35" s="33">
        <f>SUM(M10:M34)</f>
        <v>147</v>
      </c>
      <c r="N35" s="33">
        <f>SUM(N10:N34)</f>
        <v>155</v>
      </c>
      <c r="O35" s="11">
        <f>(N35-M35)/M35*100</f>
        <v>5.4421768707482991</v>
      </c>
      <c r="P35" s="10">
        <f>SUM(P10:P34)</f>
        <v>99.999999999999986</v>
      </c>
      <c r="Q35" s="10">
        <f>SUM(Q10:Q34)</f>
        <v>100</v>
      </c>
      <c r="R35" s="33">
        <f>SUM(R10:R34)</f>
        <v>821616.91</v>
      </c>
      <c r="S35" s="33">
        <f>SUM(S10:S34)</f>
        <v>546118</v>
      </c>
      <c r="T35" s="11">
        <f>(S35-R35)/R35*100</f>
        <v>-33.531309622144953</v>
      </c>
      <c r="U35" s="10">
        <f>SUM(U10:U34)</f>
        <v>100</v>
      </c>
      <c r="V35" s="28">
        <f>SUM(V10:V34)</f>
        <v>99.999999999999986</v>
      </c>
    </row>
    <row r="38" spans="1:22" x14ac:dyDescent="0.25">
      <c r="B38" s="43" t="s">
        <v>65</v>
      </c>
    </row>
    <row r="39" spans="1:22" x14ac:dyDescent="0.25">
      <c r="B39" s="46"/>
    </row>
    <row r="40" spans="1:22" x14ac:dyDescent="0.25">
      <c r="B40" s="46"/>
    </row>
    <row r="41" spans="1:22" x14ac:dyDescent="0.25">
      <c r="B41" s="46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5:D20 R20:S20 M15:N20 R15:S17 H15:I20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7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sa 31.01.2018.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35"/>
  <sheetViews>
    <sheetView showGridLines="0" showRuler="0" view="pageLayout" zoomScale="60" zoomScaleNormal="70" zoomScalePageLayoutView="60" workbookViewId="0">
      <selection activeCell="B30" sqref="B30"/>
    </sheetView>
  </sheetViews>
  <sheetFormatPr defaultRowHeight="15" x14ac:dyDescent="0.25"/>
  <cols>
    <col min="1" max="1" width="5.85546875" customWidth="1"/>
    <col min="2" max="2" width="24.7109375" customWidth="1"/>
    <col min="3" max="3" width="10.85546875" customWidth="1"/>
    <col min="4" max="4" width="10.28515625" customWidth="1"/>
    <col min="5" max="5" width="10.42578125" customWidth="1"/>
    <col min="6" max="6" width="10.5703125" customWidth="1"/>
    <col min="7" max="7" width="13.140625" customWidth="1"/>
    <col min="8" max="9" width="16.140625" customWidth="1"/>
    <col min="10" max="10" width="10.140625" customWidth="1"/>
    <col min="13" max="13" width="11.42578125" customWidth="1"/>
    <col min="14" max="14" width="11.5703125" customWidth="1"/>
    <col min="15" max="15" width="11.140625" customWidth="1"/>
    <col min="16" max="17" width="11" customWidth="1"/>
    <col min="18" max="19" width="15.85546875" customWidth="1"/>
    <col min="20" max="20" width="10.42578125" customWidth="1"/>
  </cols>
  <sheetData>
    <row r="3" spans="1:22" x14ac:dyDescent="0.25">
      <c r="F3" s="12" t="s">
        <v>64</v>
      </c>
    </row>
    <row r="4" spans="1:22" x14ac:dyDescent="0.25">
      <c r="F4" s="1"/>
    </row>
    <row r="6" spans="1:22" ht="15.75" thickBot="1" x14ac:dyDescent="0.3">
      <c r="D6" s="6"/>
      <c r="E6" s="6"/>
      <c r="F6" s="6"/>
      <c r="G6" s="6"/>
      <c r="H6" s="6"/>
      <c r="I6" s="6"/>
      <c r="J6" s="6"/>
      <c r="K6" s="6"/>
      <c r="L6" s="6"/>
    </row>
    <row r="7" spans="1:22" s="45" customFormat="1" ht="15.75" customHeight="1" x14ac:dyDescent="0.2">
      <c r="A7" s="48" t="s">
        <v>60</v>
      </c>
      <c r="B7" s="64" t="s">
        <v>59</v>
      </c>
      <c r="C7" s="54" t="s">
        <v>50</v>
      </c>
      <c r="D7" s="54"/>
      <c r="E7" s="54"/>
      <c r="F7" s="54"/>
      <c r="G7" s="54"/>
      <c r="H7" s="67"/>
      <c r="I7" s="67"/>
      <c r="J7" s="67"/>
      <c r="K7" s="67"/>
      <c r="L7" s="67"/>
      <c r="M7" s="54" t="s">
        <v>53</v>
      </c>
      <c r="N7" s="54"/>
      <c r="O7" s="54"/>
      <c r="P7" s="54"/>
      <c r="Q7" s="54"/>
      <c r="R7" s="67"/>
      <c r="S7" s="67"/>
      <c r="T7" s="67"/>
      <c r="U7" s="67"/>
      <c r="V7" s="68"/>
    </row>
    <row r="8" spans="1:22" ht="29.25" customHeight="1" x14ac:dyDescent="0.25">
      <c r="A8" s="49"/>
      <c r="B8" s="65"/>
      <c r="C8" s="57" t="s">
        <v>52</v>
      </c>
      <c r="D8" s="57"/>
      <c r="E8" s="58" t="s">
        <v>62</v>
      </c>
      <c r="F8" s="58" t="s">
        <v>63</v>
      </c>
      <c r="G8" s="58"/>
      <c r="H8" s="57" t="s">
        <v>21</v>
      </c>
      <c r="I8" s="57"/>
      <c r="J8" s="58" t="s">
        <v>62</v>
      </c>
      <c r="K8" s="58" t="s">
        <v>63</v>
      </c>
      <c r="L8" s="58"/>
      <c r="M8" s="57" t="s">
        <v>52</v>
      </c>
      <c r="N8" s="57"/>
      <c r="O8" s="58" t="s">
        <v>62</v>
      </c>
      <c r="P8" s="58" t="s">
        <v>63</v>
      </c>
      <c r="Q8" s="58"/>
      <c r="R8" s="57" t="s">
        <v>21</v>
      </c>
      <c r="S8" s="57"/>
      <c r="T8" s="58" t="s">
        <v>62</v>
      </c>
      <c r="U8" s="52" t="s">
        <v>63</v>
      </c>
      <c r="V8" s="60"/>
    </row>
    <row r="9" spans="1:22" ht="27.75" customHeight="1" thickBot="1" x14ac:dyDescent="0.3">
      <c r="A9" s="50"/>
      <c r="B9" s="66"/>
      <c r="C9" s="39" t="s">
        <v>55</v>
      </c>
      <c r="D9" s="39" t="s">
        <v>56</v>
      </c>
      <c r="E9" s="59"/>
      <c r="F9" s="7" t="s">
        <v>51</v>
      </c>
      <c r="G9" s="7" t="s">
        <v>57</v>
      </c>
      <c r="H9" s="39" t="s">
        <v>55</v>
      </c>
      <c r="I9" s="39" t="s">
        <v>56</v>
      </c>
      <c r="J9" s="59"/>
      <c r="K9" s="7" t="s">
        <v>51</v>
      </c>
      <c r="L9" s="7" t="s">
        <v>57</v>
      </c>
      <c r="M9" s="39" t="s">
        <v>55</v>
      </c>
      <c r="N9" s="39" t="s">
        <v>56</v>
      </c>
      <c r="O9" s="59"/>
      <c r="P9" s="7" t="s">
        <v>51</v>
      </c>
      <c r="Q9" s="7" t="s">
        <v>57</v>
      </c>
      <c r="R9" s="39" t="s">
        <v>55</v>
      </c>
      <c r="S9" s="39" t="s">
        <v>56</v>
      </c>
      <c r="T9" s="59"/>
      <c r="U9" s="7" t="s">
        <v>51</v>
      </c>
      <c r="V9" s="40" t="s">
        <v>57</v>
      </c>
    </row>
    <row r="10" spans="1:22" x14ac:dyDescent="0.25">
      <c r="A10" s="41" t="s">
        <v>23</v>
      </c>
      <c r="B10" s="15" t="s">
        <v>66</v>
      </c>
      <c r="C10" s="17">
        <v>742</v>
      </c>
      <c r="D10" s="17">
        <v>1117</v>
      </c>
      <c r="E10" s="18">
        <f t="shared" ref="E10:E29" si="0">IFERROR((D10-C10)/C10*100, "-")</f>
        <v>50.539083557951479</v>
      </c>
      <c r="F10" s="18">
        <f t="shared" ref="F10:F29" si="1">C10/C$30*100</f>
        <v>14.427377017305073</v>
      </c>
      <c r="G10" s="18">
        <f t="shared" ref="G10:G29" si="2">D10/D$30*100</f>
        <v>17.626637210036293</v>
      </c>
      <c r="H10" s="2">
        <v>1498632.4601000005</v>
      </c>
      <c r="I10" s="2">
        <v>1544307.6706000003</v>
      </c>
      <c r="J10" s="5">
        <f t="shared" ref="J10:J29" si="3">IFERROR((I10-H10)/H10*100, "-")</f>
        <v>3.0477926854027975</v>
      </c>
      <c r="K10" s="5">
        <f t="shared" ref="K10:K29" si="4">H10/H$30*100</f>
        <v>14.920664770610548</v>
      </c>
      <c r="L10" s="26">
        <f t="shared" ref="L10:L29" si="5">I10/I$30*100</f>
        <v>14.730263683254524</v>
      </c>
      <c r="M10" s="17">
        <v>47</v>
      </c>
      <c r="N10" s="17">
        <v>49</v>
      </c>
      <c r="O10" s="5">
        <f t="shared" ref="O10:O29" si="6">IFERROR((N10-M10)/M10*100, "-")</f>
        <v>4.2553191489361701</v>
      </c>
      <c r="P10" s="5">
        <f t="shared" ref="P10:P29" si="7">M10/M$30*100</f>
        <v>6.7528735632183912</v>
      </c>
      <c r="Q10" s="29">
        <f t="shared" ref="Q10:Q29" si="8">N10/N$30*100</f>
        <v>6.3636363636363633</v>
      </c>
      <c r="R10" s="2">
        <v>56432.729999999996</v>
      </c>
      <c r="S10" s="2">
        <v>111820.6</v>
      </c>
      <c r="T10" s="5">
        <f t="shared" ref="T10:T29" si="9">IFERROR((S10-R10)/R10*100, "-")</f>
        <v>98.14848581665288</v>
      </c>
      <c r="U10" s="5">
        <f t="shared" ref="U10:U29" si="10">R10/R$30*100</f>
        <v>1.4942886301051055</v>
      </c>
      <c r="V10" s="26">
        <f t="shared" ref="V10:V29" si="11">S10/S$30*100</f>
        <v>2.8882581012731867</v>
      </c>
    </row>
    <row r="11" spans="1:22" x14ac:dyDescent="0.25">
      <c r="A11" s="41" t="s">
        <v>24</v>
      </c>
      <c r="B11" s="15" t="s">
        <v>0</v>
      </c>
      <c r="C11" s="22">
        <v>297</v>
      </c>
      <c r="D11" s="17">
        <v>497</v>
      </c>
      <c r="E11" s="18">
        <f>IFERROR((D11-C11)/C11*100, "-")</f>
        <v>67.34006734006735</v>
      </c>
      <c r="F11" s="18">
        <f>C11/C$30*100</f>
        <v>5.774839587789228</v>
      </c>
      <c r="G11" s="18">
        <f>D11/D$30*100</f>
        <v>7.8428278365157018</v>
      </c>
      <c r="H11" s="2">
        <v>487784.41</v>
      </c>
      <c r="I11" s="2">
        <v>725036.76000000013</v>
      </c>
      <c r="J11" s="5">
        <f>IFERROR((I11-H11)/H11*100, "-")</f>
        <v>48.638772608579309</v>
      </c>
      <c r="K11" s="5">
        <f>H11/H$30*100</f>
        <v>4.8564727214399195</v>
      </c>
      <c r="L11" s="26">
        <f>I11/I$30*100</f>
        <v>6.9157091285463217</v>
      </c>
      <c r="M11" s="22">
        <v>0</v>
      </c>
      <c r="N11" s="17">
        <v>0</v>
      </c>
      <c r="O11" s="5" t="str">
        <f>IFERROR((N11-M11)/M11*100, "-")</f>
        <v>-</v>
      </c>
      <c r="P11" s="5">
        <f>M11/M$30*100</f>
        <v>0</v>
      </c>
      <c r="Q11" s="29">
        <f>N11/N$30*100</f>
        <v>0</v>
      </c>
      <c r="R11" s="2">
        <v>0</v>
      </c>
      <c r="S11" s="2">
        <v>0</v>
      </c>
      <c r="T11" s="5" t="str">
        <f>IFERROR((S11-R11)/R11*100, "-")</f>
        <v>-</v>
      </c>
      <c r="U11" s="5">
        <f>R11/R$30*100</f>
        <v>0</v>
      </c>
      <c r="V11" s="26">
        <f>S11/S$30*100</f>
        <v>0</v>
      </c>
    </row>
    <row r="12" spans="1:22" x14ac:dyDescent="0.25">
      <c r="A12" s="41" t="s">
        <v>25</v>
      </c>
      <c r="B12" s="15" t="s">
        <v>67</v>
      </c>
      <c r="C12" s="22">
        <v>21</v>
      </c>
      <c r="D12" s="17">
        <v>26</v>
      </c>
      <c r="E12" s="18">
        <f t="shared" si="0"/>
        <v>23.809523809523807</v>
      </c>
      <c r="F12" s="18">
        <f t="shared" si="1"/>
        <v>0.40832199105580402</v>
      </c>
      <c r="G12" s="18">
        <f t="shared" si="2"/>
        <v>0.41028878017989584</v>
      </c>
      <c r="H12" s="2">
        <v>40283.089999999997</v>
      </c>
      <c r="I12" s="2">
        <v>53361.18</v>
      </c>
      <c r="J12" s="5">
        <f t="shared" si="3"/>
        <v>32.465458831484881</v>
      </c>
      <c r="K12" s="5">
        <f t="shared" si="4"/>
        <v>0.40106597035421698</v>
      </c>
      <c r="L12" s="26">
        <f t="shared" si="5"/>
        <v>0.50898164064950768</v>
      </c>
      <c r="M12" s="22">
        <v>0</v>
      </c>
      <c r="N12" s="17">
        <v>0</v>
      </c>
      <c r="O12" s="5" t="str">
        <f t="shared" si="6"/>
        <v>-</v>
      </c>
      <c r="P12" s="5">
        <f t="shared" si="7"/>
        <v>0</v>
      </c>
      <c r="Q12" s="29">
        <f t="shared" si="8"/>
        <v>0</v>
      </c>
      <c r="R12" s="2">
        <v>0</v>
      </c>
      <c r="S12" s="2">
        <v>0</v>
      </c>
      <c r="T12" s="5" t="str">
        <f t="shared" si="9"/>
        <v>-</v>
      </c>
      <c r="U12" s="5">
        <f t="shared" si="10"/>
        <v>0</v>
      </c>
      <c r="V12" s="26">
        <f t="shared" si="11"/>
        <v>0</v>
      </c>
    </row>
    <row r="13" spans="1:22" x14ac:dyDescent="0.25">
      <c r="A13" s="41" t="s">
        <v>26</v>
      </c>
      <c r="B13" s="15" t="s">
        <v>12</v>
      </c>
      <c r="C13" s="17">
        <v>55</v>
      </c>
      <c r="D13" s="17">
        <v>51</v>
      </c>
      <c r="E13" s="18">
        <f t="shared" si="0"/>
        <v>-7.2727272727272725</v>
      </c>
      <c r="F13" s="18">
        <f t="shared" si="1"/>
        <v>1.0694147384794868</v>
      </c>
      <c r="G13" s="18">
        <f t="shared" si="2"/>
        <v>0.80479722266056497</v>
      </c>
      <c r="H13" s="2">
        <v>158442.35999999999</v>
      </c>
      <c r="I13" s="2">
        <v>186230.23</v>
      </c>
      <c r="J13" s="5">
        <f t="shared" si="3"/>
        <v>17.5381570938479</v>
      </c>
      <c r="K13" s="5">
        <f t="shared" si="4"/>
        <v>1.5774817388291753</v>
      </c>
      <c r="L13" s="26">
        <f t="shared" si="5"/>
        <v>1.7763431768925493</v>
      </c>
      <c r="M13" s="17">
        <v>0</v>
      </c>
      <c r="N13" s="17">
        <v>0</v>
      </c>
      <c r="O13" s="5" t="str">
        <f t="shared" si="6"/>
        <v>-</v>
      </c>
      <c r="P13" s="5">
        <f t="shared" si="7"/>
        <v>0</v>
      </c>
      <c r="Q13" s="29">
        <f t="shared" si="8"/>
        <v>0</v>
      </c>
      <c r="R13" s="2">
        <v>0</v>
      </c>
      <c r="S13" s="2">
        <v>0</v>
      </c>
      <c r="T13" s="5" t="str">
        <f t="shared" si="9"/>
        <v>-</v>
      </c>
      <c r="U13" s="5">
        <f t="shared" si="10"/>
        <v>0</v>
      </c>
      <c r="V13" s="26">
        <f t="shared" si="11"/>
        <v>0</v>
      </c>
    </row>
    <row r="14" spans="1:22" x14ac:dyDescent="0.25">
      <c r="A14" s="41" t="s">
        <v>27</v>
      </c>
      <c r="B14" s="15" t="s">
        <v>1</v>
      </c>
      <c r="C14" s="17">
        <v>169</v>
      </c>
      <c r="D14" s="17">
        <v>137</v>
      </c>
      <c r="E14" s="18">
        <f t="shared" si="0"/>
        <v>-18.934911242603551</v>
      </c>
      <c r="F14" s="18">
        <f t="shared" si="1"/>
        <v>3.2860198327824226</v>
      </c>
      <c r="G14" s="18">
        <f t="shared" si="2"/>
        <v>2.1619062647940663</v>
      </c>
      <c r="H14" s="2">
        <v>328106.01999999996</v>
      </c>
      <c r="I14" s="2">
        <v>311601.46999999997</v>
      </c>
      <c r="J14" s="5">
        <f t="shared" si="3"/>
        <v>-5.0302490640068083</v>
      </c>
      <c r="K14" s="5">
        <f t="shared" si="4"/>
        <v>3.2666848369963706</v>
      </c>
      <c r="L14" s="26">
        <f t="shared" si="5"/>
        <v>2.9721874109492767</v>
      </c>
      <c r="M14" s="17">
        <v>0</v>
      </c>
      <c r="N14" s="17">
        <v>0</v>
      </c>
      <c r="O14" s="5" t="str">
        <f t="shared" si="6"/>
        <v>-</v>
      </c>
      <c r="P14" s="5">
        <f t="shared" si="7"/>
        <v>0</v>
      </c>
      <c r="Q14" s="29">
        <f t="shared" si="8"/>
        <v>0</v>
      </c>
      <c r="R14" s="2">
        <v>0</v>
      </c>
      <c r="S14" s="2">
        <v>0</v>
      </c>
      <c r="T14" s="5" t="str">
        <f t="shared" si="9"/>
        <v>-</v>
      </c>
      <c r="U14" s="5">
        <f t="shared" si="10"/>
        <v>0</v>
      </c>
      <c r="V14" s="26">
        <f t="shared" si="11"/>
        <v>0</v>
      </c>
    </row>
    <row r="15" spans="1:22" x14ac:dyDescent="0.25">
      <c r="A15" s="41" t="s">
        <v>28</v>
      </c>
      <c r="B15" s="15" t="s">
        <v>71</v>
      </c>
      <c r="C15" s="17">
        <v>39</v>
      </c>
      <c r="D15" s="17">
        <v>305</v>
      </c>
      <c r="E15" s="18">
        <f t="shared" si="0"/>
        <v>682.05128205128199</v>
      </c>
      <c r="F15" s="18">
        <f t="shared" si="1"/>
        <v>0.75831226910363603</v>
      </c>
      <c r="G15" s="18">
        <f t="shared" si="2"/>
        <v>4.8130029982641629</v>
      </c>
      <c r="H15" s="2">
        <v>45152.15</v>
      </c>
      <c r="I15" s="2">
        <v>345003.95</v>
      </c>
      <c r="J15" s="5">
        <f t="shared" si="3"/>
        <v>664.09196461298075</v>
      </c>
      <c r="K15" s="5">
        <f t="shared" si="4"/>
        <v>0.44954324142783386</v>
      </c>
      <c r="L15" s="26">
        <f t="shared" si="5"/>
        <v>3.2907944783372618</v>
      </c>
      <c r="M15" s="17">
        <v>0</v>
      </c>
      <c r="N15" s="17">
        <v>0</v>
      </c>
      <c r="O15" s="5" t="str">
        <f t="shared" si="6"/>
        <v>-</v>
      </c>
      <c r="P15" s="5">
        <f t="shared" si="7"/>
        <v>0</v>
      </c>
      <c r="Q15" s="29">
        <f t="shared" si="8"/>
        <v>0</v>
      </c>
      <c r="R15" s="2">
        <v>0</v>
      </c>
      <c r="S15" s="2">
        <v>0</v>
      </c>
      <c r="T15" s="5" t="str">
        <f t="shared" si="9"/>
        <v>-</v>
      </c>
      <c r="U15" s="5">
        <f t="shared" si="10"/>
        <v>0</v>
      </c>
      <c r="V15" s="26">
        <f t="shared" si="11"/>
        <v>0</v>
      </c>
    </row>
    <row r="16" spans="1:22" x14ac:dyDescent="0.25">
      <c r="A16" s="41" t="s">
        <v>29</v>
      </c>
      <c r="B16" s="15" t="s">
        <v>2</v>
      </c>
      <c r="C16" s="17">
        <v>372</v>
      </c>
      <c r="D16" s="17">
        <v>491</v>
      </c>
      <c r="E16" s="18">
        <f t="shared" si="0"/>
        <v>31.989247311827956</v>
      </c>
      <c r="F16" s="18">
        <f t="shared" si="1"/>
        <v>7.2331324129885282</v>
      </c>
      <c r="G16" s="18">
        <f t="shared" si="2"/>
        <v>7.7481458103203407</v>
      </c>
      <c r="H16" s="2">
        <v>698619.94000000006</v>
      </c>
      <c r="I16" s="2">
        <v>1048005.64</v>
      </c>
      <c r="J16" s="5">
        <f t="shared" si="3"/>
        <v>50.010839942530119</v>
      </c>
      <c r="K16" s="5">
        <f t="shared" si="4"/>
        <v>6.9555906496970534</v>
      </c>
      <c r="L16" s="26">
        <f t="shared" si="5"/>
        <v>9.9963237330422103</v>
      </c>
      <c r="M16" s="17">
        <v>84</v>
      </c>
      <c r="N16" s="17">
        <v>73</v>
      </c>
      <c r="O16" s="5">
        <f t="shared" si="6"/>
        <v>-13.095238095238097</v>
      </c>
      <c r="P16" s="5">
        <f t="shared" si="7"/>
        <v>12.068965517241379</v>
      </c>
      <c r="Q16" s="29">
        <f t="shared" si="8"/>
        <v>9.4805194805194812</v>
      </c>
      <c r="R16" s="2">
        <v>1232424.17</v>
      </c>
      <c r="S16" s="2">
        <v>922106.92999999993</v>
      </c>
      <c r="T16" s="5">
        <f t="shared" si="9"/>
        <v>-25.179418543860592</v>
      </c>
      <c r="U16" s="5">
        <f t="shared" si="10"/>
        <v>32.633498763886166</v>
      </c>
      <c r="V16" s="26">
        <f t="shared" si="11"/>
        <v>23.817461280056154</v>
      </c>
    </row>
    <row r="17" spans="1:22" x14ac:dyDescent="0.25">
      <c r="A17" s="41" t="s">
        <v>30</v>
      </c>
      <c r="B17" s="15" t="s">
        <v>13</v>
      </c>
      <c r="C17" s="17">
        <v>72</v>
      </c>
      <c r="D17" s="17">
        <v>71</v>
      </c>
      <c r="E17" s="18">
        <f t="shared" si="0"/>
        <v>-1.3888888888888888</v>
      </c>
      <c r="F17" s="18">
        <f t="shared" si="1"/>
        <v>1.399961112191328</v>
      </c>
      <c r="G17" s="18">
        <f t="shared" si="2"/>
        <v>1.1204039766451002</v>
      </c>
      <c r="H17" s="2">
        <v>160413.28999999998</v>
      </c>
      <c r="I17" s="2">
        <v>133481.91</v>
      </c>
      <c r="J17" s="5">
        <f t="shared" si="3"/>
        <v>-16.788746119476748</v>
      </c>
      <c r="K17" s="5">
        <f t="shared" si="4"/>
        <v>1.5971046861490121</v>
      </c>
      <c r="L17" s="26">
        <f t="shared" si="5"/>
        <v>1.2732072557021776</v>
      </c>
      <c r="M17" s="17">
        <v>0</v>
      </c>
      <c r="N17" s="17">
        <v>0</v>
      </c>
      <c r="O17" s="5" t="str">
        <f t="shared" si="6"/>
        <v>-</v>
      </c>
      <c r="P17" s="5">
        <f t="shared" si="7"/>
        <v>0</v>
      </c>
      <c r="Q17" s="29">
        <f t="shared" si="8"/>
        <v>0</v>
      </c>
      <c r="R17" s="2">
        <v>0</v>
      </c>
      <c r="S17" s="2">
        <v>0</v>
      </c>
      <c r="T17" s="5" t="str">
        <f t="shared" si="9"/>
        <v>-</v>
      </c>
      <c r="U17" s="5">
        <f t="shared" si="10"/>
        <v>0</v>
      </c>
      <c r="V17" s="26">
        <f t="shared" si="11"/>
        <v>0</v>
      </c>
    </row>
    <row r="18" spans="1:22" x14ac:dyDescent="0.25">
      <c r="A18" s="41" t="s">
        <v>31</v>
      </c>
      <c r="B18" s="15" t="s">
        <v>14</v>
      </c>
      <c r="C18" s="17">
        <v>50</v>
      </c>
      <c r="D18" s="17">
        <v>93</v>
      </c>
      <c r="E18" s="18">
        <f t="shared" si="0"/>
        <v>86</v>
      </c>
      <c r="F18" s="18">
        <f t="shared" si="1"/>
        <v>0.97219521679953336</v>
      </c>
      <c r="G18" s="18">
        <f t="shared" si="2"/>
        <v>1.4675714060280891</v>
      </c>
      <c r="H18" s="2">
        <v>92031.48</v>
      </c>
      <c r="I18" s="2">
        <v>175907.37</v>
      </c>
      <c r="J18" s="5">
        <f t="shared" si="3"/>
        <v>91.138260516944854</v>
      </c>
      <c r="K18" s="5">
        <f t="shared" si="4"/>
        <v>0.91628260963433317</v>
      </c>
      <c r="L18" s="26">
        <f t="shared" si="5"/>
        <v>1.6778793457142436</v>
      </c>
      <c r="M18" s="17">
        <v>0</v>
      </c>
      <c r="N18" s="17">
        <v>0</v>
      </c>
      <c r="O18" s="5" t="str">
        <f t="shared" si="6"/>
        <v>-</v>
      </c>
      <c r="P18" s="5">
        <f t="shared" si="7"/>
        <v>0</v>
      </c>
      <c r="Q18" s="29">
        <f t="shared" si="8"/>
        <v>0</v>
      </c>
      <c r="R18" s="2">
        <v>0</v>
      </c>
      <c r="S18" s="2">
        <v>0</v>
      </c>
      <c r="T18" s="5" t="str">
        <f t="shared" si="9"/>
        <v>-</v>
      </c>
      <c r="U18" s="5">
        <f t="shared" si="10"/>
        <v>0</v>
      </c>
      <c r="V18" s="26">
        <f t="shared" si="11"/>
        <v>0</v>
      </c>
    </row>
    <row r="19" spans="1:22" x14ac:dyDescent="0.25">
      <c r="A19" s="41" t="s">
        <v>32</v>
      </c>
      <c r="B19" s="15" t="s">
        <v>3</v>
      </c>
      <c r="C19" s="17">
        <v>773</v>
      </c>
      <c r="D19" s="17">
        <v>867</v>
      </c>
      <c r="E19" s="18">
        <f t="shared" si="0"/>
        <v>12.160413971539457</v>
      </c>
      <c r="F19" s="18">
        <f t="shared" si="1"/>
        <v>15.030138051720785</v>
      </c>
      <c r="G19" s="18">
        <f t="shared" si="2"/>
        <v>13.681552785229604</v>
      </c>
      <c r="H19" s="2">
        <v>1770964.4783999999</v>
      </c>
      <c r="I19" s="2">
        <v>1646010.8348000003</v>
      </c>
      <c r="J19" s="5">
        <f t="shared" si="3"/>
        <v>-7.0556832236912257</v>
      </c>
      <c r="K19" s="5">
        <f t="shared" si="4"/>
        <v>17.632053226114127</v>
      </c>
      <c r="L19" s="26">
        <f t="shared" si="5"/>
        <v>15.700351739286312</v>
      </c>
      <c r="M19" s="17">
        <v>0</v>
      </c>
      <c r="N19" s="17">
        <v>0</v>
      </c>
      <c r="O19" s="5" t="str">
        <f t="shared" si="6"/>
        <v>-</v>
      </c>
      <c r="P19" s="5">
        <f t="shared" si="7"/>
        <v>0</v>
      </c>
      <c r="Q19" s="29">
        <f t="shared" si="8"/>
        <v>0</v>
      </c>
      <c r="R19" s="2">
        <v>0</v>
      </c>
      <c r="S19" s="2">
        <v>0</v>
      </c>
      <c r="T19" s="5" t="str">
        <f t="shared" si="9"/>
        <v>-</v>
      </c>
      <c r="U19" s="5">
        <f t="shared" si="10"/>
        <v>0</v>
      </c>
      <c r="V19" s="26">
        <f t="shared" si="11"/>
        <v>0</v>
      </c>
    </row>
    <row r="20" spans="1:22" x14ac:dyDescent="0.25">
      <c r="A20" s="41" t="s">
        <v>33</v>
      </c>
      <c r="B20" s="15" t="s">
        <v>4</v>
      </c>
      <c r="C20" s="17">
        <v>156</v>
      </c>
      <c r="D20" s="17">
        <v>196</v>
      </c>
      <c r="E20" s="18">
        <f t="shared" si="0"/>
        <v>25.641025641025639</v>
      </c>
      <c r="F20" s="18">
        <f t="shared" si="1"/>
        <v>3.0332490764145441</v>
      </c>
      <c r="G20" s="18">
        <f t="shared" si="2"/>
        <v>3.0929461890484458</v>
      </c>
      <c r="H20" s="2">
        <v>281014.26</v>
      </c>
      <c r="I20" s="2">
        <v>582316.80999999982</v>
      </c>
      <c r="J20" s="5">
        <f t="shared" si="3"/>
        <v>107.21966564970754</v>
      </c>
      <c r="K20" s="5">
        <f t="shared" si="4"/>
        <v>2.79783047602039</v>
      </c>
      <c r="L20" s="26">
        <f t="shared" si="5"/>
        <v>5.5543855164295008</v>
      </c>
      <c r="M20" s="17">
        <v>115</v>
      </c>
      <c r="N20" s="17">
        <v>144</v>
      </c>
      <c r="O20" s="5">
        <f t="shared" si="6"/>
        <v>25.217391304347824</v>
      </c>
      <c r="P20" s="5">
        <f t="shared" si="7"/>
        <v>16.522988505747126</v>
      </c>
      <c r="Q20" s="29">
        <f t="shared" si="8"/>
        <v>18.7012987012987</v>
      </c>
      <c r="R20" s="2">
        <v>1090853.7799999998</v>
      </c>
      <c r="S20" s="2">
        <v>1189758.2400000002</v>
      </c>
      <c r="T20" s="5">
        <f t="shared" si="9"/>
        <v>9.0667018635623595</v>
      </c>
      <c r="U20" s="5">
        <f t="shared" si="10"/>
        <v>28.884840420819192</v>
      </c>
      <c r="V20" s="26">
        <f t="shared" si="11"/>
        <v>30.730731861897798</v>
      </c>
    </row>
    <row r="21" spans="1:22" x14ac:dyDescent="0.25">
      <c r="A21" s="41" t="s">
        <v>34</v>
      </c>
      <c r="B21" s="15" t="s">
        <v>5</v>
      </c>
      <c r="C21" s="17">
        <v>26</v>
      </c>
      <c r="D21" s="17">
        <v>27</v>
      </c>
      <c r="E21" s="18">
        <f t="shared" si="0"/>
        <v>3.8461538461538463</v>
      </c>
      <c r="F21" s="18">
        <f t="shared" si="1"/>
        <v>0.50554151273575731</v>
      </c>
      <c r="G21" s="18">
        <f t="shared" si="2"/>
        <v>0.42606911787912261</v>
      </c>
      <c r="H21" s="2">
        <v>6636.94</v>
      </c>
      <c r="I21" s="2">
        <v>12656.36</v>
      </c>
      <c r="J21" s="5">
        <f t="shared" si="3"/>
        <v>90.69571218061337</v>
      </c>
      <c r="K21" s="5">
        <f t="shared" si="4"/>
        <v>6.6078614656490273E-2</v>
      </c>
      <c r="L21" s="26">
        <f t="shared" si="5"/>
        <v>0.12072174710999276</v>
      </c>
      <c r="M21" s="17">
        <v>29</v>
      </c>
      <c r="N21" s="17">
        <v>37</v>
      </c>
      <c r="O21" s="5">
        <f t="shared" si="6"/>
        <v>27.586206896551722</v>
      </c>
      <c r="P21" s="5">
        <f t="shared" si="7"/>
        <v>4.1666666666666661</v>
      </c>
      <c r="Q21" s="29">
        <f t="shared" si="8"/>
        <v>4.8051948051948052</v>
      </c>
      <c r="R21" s="2">
        <v>277644.85000000003</v>
      </c>
      <c r="S21" s="2">
        <v>233573.69</v>
      </c>
      <c r="T21" s="5">
        <f t="shared" si="9"/>
        <v>-15.87321356762066</v>
      </c>
      <c r="U21" s="5">
        <f t="shared" si="10"/>
        <v>7.3517893350585295</v>
      </c>
      <c r="V21" s="26">
        <f t="shared" si="11"/>
        <v>6.0330663794217871</v>
      </c>
    </row>
    <row r="22" spans="1:22" x14ac:dyDescent="0.25">
      <c r="A22" s="41" t="s">
        <v>35</v>
      </c>
      <c r="B22" s="15" t="s">
        <v>18</v>
      </c>
      <c r="C22" s="17">
        <v>21</v>
      </c>
      <c r="D22" s="17">
        <v>30</v>
      </c>
      <c r="E22" s="18">
        <f t="shared" si="0"/>
        <v>42.857142857142854</v>
      </c>
      <c r="F22" s="18">
        <f t="shared" si="1"/>
        <v>0.40832199105580402</v>
      </c>
      <c r="G22" s="18">
        <f t="shared" si="2"/>
        <v>0.4734101309768029</v>
      </c>
      <c r="H22" s="2">
        <v>35391.589999999997</v>
      </c>
      <c r="I22" s="2">
        <v>42259.86</v>
      </c>
      <c r="J22" s="5">
        <f t="shared" si="3"/>
        <v>19.406503070362209</v>
      </c>
      <c r="K22" s="5">
        <f t="shared" si="4"/>
        <v>0.35236528244800985</v>
      </c>
      <c r="L22" s="26">
        <f t="shared" si="5"/>
        <v>0.40309252674731899</v>
      </c>
      <c r="M22" s="17">
        <v>0</v>
      </c>
      <c r="N22" s="17">
        <v>0</v>
      </c>
      <c r="O22" s="5" t="str">
        <f t="shared" si="6"/>
        <v>-</v>
      </c>
      <c r="P22" s="5">
        <f t="shared" si="7"/>
        <v>0</v>
      </c>
      <c r="Q22" s="29">
        <f t="shared" si="8"/>
        <v>0</v>
      </c>
      <c r="R22" s="2">
        <v>0</v>
      </c>
      <c r="S22" s="2">
        <v>0</v>
      </c>
      <c r="T22" s="5" t="str">
        <f t="shared" si="9"/>
        <v>-</v>
      </c>
      <c r="U22" s="5">
        <f t="shared" si="10"/>
        <v>0</v>
      </c>
      <c r="V22" s="26">
        <f t="shared" si="11"/>
        <v>0</v>
      </c>
    </row>
    <row r="23" spans="1:22" x14ac:dyDescent="0.25">
      <c r="A23" s="41" t="s">
        <v>36</v>
      </c>
      <c r="B23" s="15" t="s">
        <v>11</v>
      </c>
      <c r="C23" s="17">
        <v>41</v>
      </c>
      <c r="D23" s="17">
        <v>52</v>
      </c>
      <c r="E23" s="18">
        <f t="shared" si="0"/>
        <v>26.829268292682929</v>
      </c>
      <c r="F23" s="18">
        <f t="shared" si="1"/>
        <v>0.79720007777561741</v>
      </c>
      <c r="G23" s="18">
        <f t="shared" si="2"/>
        <v>0.82057756035979168</v>
      </c>
      <c r="H23" s="2">
        <v>55653.01</v>
      </c>
      <c r="I23" s="2">
        <v>64675.16</v>
      </c>
      <c r="J23" s="5">
        <f t="shared" si="3"/>
        <v>16.211432229811113</v>
      </c>
      <c r="K23" s="5">
        <f t="shared" si="4"/>
        <v>0.55409176552203276</v>
      </c>
      <c r="L23" s="26">
        <f t="shared" si="5"/>
        <v>0.61689919612102684</v>
      </c>
      <c r="M23" s="17">
        <v>0</v>
      </c>
      <c r="N23" s="17">
        <v>0</v>
      </c>
      <c r="O23" s="5" t="str">
        <f t="shared" si="6"/>
        <v>-</v>
      </c>
      <c r="P23" s="5">
        <f t="shared" si="7"/>
        <v>0</v>
      </c>
      <c r="Q23" s="29">
        <f t="shared" si="8"/>
        <v>0</v>
      </c>
      <c r="R23" s="2">
        <v>0</v>
      </c>
      <c r="S23" s="2">
        <v>0</v>
      </c>
      <c r="T23" s="5" t="str">
        <f t="shared" si="9"/>
        <v>-</v>
      </c>
      <c r="U23" s="5">
        <f t="shared" si="10"/>
        <v>0</v>
      </c>
      <c r="V23" s="26">
        <f t="shared" si="11"/>
        <v>0</v>
      </c>
    </row>
    <row r="24" spans="1:22" x14ac:dyDescent="0.25">
      <c r="A24" s="41" t="s">
        <v>37</v>
      </c>
      <c r="B24" s="15" t="s">
        <v>6</v>
      </c>
      <c r="C24" s="17">
        <v>620</v>
      </c>
      <c r="D24" s="17">
        <v>741</v>
      </c>
      <c r="E24" s="18">
        <f t="shared" si="0"/>
        <v>19.516129032258064</v>
      </c>
      <c r="F24" s="18">
        <f t="shared" si="1"/>
        <v>12.055220688314213</v>
      </c>
      <c r="G24" s="18">
        <f t="shared" si="2"/>
        <v>11.693230235127032</v>
      </c>
      <c r="H24" s="2">
        <v>1498165.9999999998</v>
      </c>
      <c r="I24" s="2">
        <v>1479808.1099999999</v>
      </c>
      <c r="J24" s="5">
        <f t="shared" si="3"/>
        <v>-1.2253575371487473</v>
      </c>
      <c r="K24" s="5">
        <f t="shared" si="4"/>
        <v>14.916020606703601</v>
      </c>
      <c r="L24" s="26">
        <f t="shared" si="5"/>
        <v>14.115039428930301</v>
      </c>
      <c r="M24" s="17">
        <v>81</v>
      </c>
      <c r="N24" s="17">
        <v>85</v>
      </c>
      <c r="O24" s="5">
        <f t="shared" si="6"/>
        <v>4.9382716049382713</v>
      </c>
      <c r="P24" s="5">
        <f t="shared" si="7"/>
        <v>11.637931034482758</v>
      </c>
      <c r="Q24" s="29">
        <f t="shared" si="8"/>
        <v>11.038961038961039</v>
      </c>
      <c r="R24" s="2">
        <v>335311.38</v>
      </c>
      <c r="S24" s="2">
        <v>289018.14</v>
      </c>
      <c r="T24" s="5">
        <f t="shared" si="9"/>
        <v>-13.806044996146563</v>
      </c>
      <c r="U24" s="5">
        <f t="shared" si="10"/>
        <v>8.8787478946854517</v>
      </c>
      <c r="V24" s="26">
        <f t="shared" si="11"/>
        <v>7.4651628078360162</v>
      </c>
    </row>
    <row r="25" spans="1:22" x14ac:dyDescent="0.25">
      <c r="A25" s="41" t="s">
        <v>38</v>
      </c>
      <c r="B25" s="15" t="s">
        <v>7</v>
      </c>
      <c r="C25" s="17">
        <v>356</v>
      </c>
      <c r="D25" s="17">
        <v>317</v>
      </c>
      <c r="E25" s="18">
        <f t="shared" si="0"/>
        <v>-10.955056179775282</v>
      </c>
      <c r="F25" s="18">
        <f t="shared" si="1"/>
        <v>6.9220299436126771</v>
      </c>
      <c r="G25" s="18">
        <f t="shared" si="2"/>
        <v>5.0023670506548834</v>
      </c>
      <c r="H25" s="2">
        <v>777471.77000000014</v>
      </c>
      <c r="I25" s="2">
        <v>500734.3</v>
      </c>
      <c r="J25" s="5">
        <f t="shared" si="3"/>
        <v>-35.594536120584813</v>
      </c>
      <c r="K25" s="5">
        <f t="shared" si="4"/>
        <v>7.740654201503923</v>
      </c>
      <c r="L25" s="26">
        <f t="shared" si="5"/>
        <v>4.7762168217322554</v>
      </c>
      <c r="M25" s="17">
        <v>234</v>
      </c>
      <c r="N25" s="17">
        <v>238</v>
      </c>
      <c r="O25" s="5">
        <f t="shared" si="6"/>
        <v>1.7094017094017095</v>
      </c>
      <c r="P25" s="5">
        <f t="shared" si="7"/>
        <v>33.620689655172413</v>
      </c>
      <c r="Q25" s="29">
        <f t="shared" si="8"/>
        <v>30.909090909090907</v>
      </c>
      <c r="R25" s="2">
        <v>212699.21</v>
      </c>
      <c r="S25" s="2">
        <v>292799.56</v>
      </c>
      <c r="T25" s="5">
        <f t="shared" si="9"/>
        <v>37.658978611157046</v>
      </c>
      <c r="U25" s="5">
        <f t="shared" si="10"/>
        <v>5.632086399777898</v>
      </c>
      <c r="V25" s="26">
        <f t="shared" si="11"/>
        <v>7.5628345870011824</v>
      </c>
    </row>
    <row r="26" spans="1:22" x14ac:dyDescent="0.25">
      <c r="A26" s="41" t="s">
        <v>39</v>
      </c>
      <c r="B26" s="15" t="s">
        <v>8</v>
      </c>
      <c r="C26" s="17">
        <v>747</v>
      </c>
      <c r="D26" s="17">
        <v>973</v>
      </c>
      <c r="E26" s="18">
        <f t="shared" si="0"/>
        <v>30.254350736278447</v>
      </c>
      <c r="F26" s="18">
        <f t="shared" si="1"/>
        <v>14.52459653898503</v>
      </c>
      <c r="G26" s="18">
        <f t="shared" si="2"/>
        <v>15.354268581347641</v>
      </c>
      <c r="H26" s="2">
        <v>815937.40999999992</v>
      </c>
      <c r="I26" s="2">
        <v>812383.4700000002</v>
      </c>
      <c r="J26" s="5">
        <f t="shared" si="3"/>
        <v>-0.43556527209601914</v>
      </c>
      <c r="K26" s="5">
        <f t="shared" si="4"/>
        <v>8.1236253000938241</v>
      </c>
      <c r="L26" s="26">
        <f t="shared" si="5"/>
        <v>7.7488592155784453</v>
      </c>
      <c r="M26" s="17">
        <v>106</v>
      </c>
      <c r="N26" s="17">
        <v>132</v>
      </c>
      <c r="O26" s="5">
        <f t="shared" si="6"/>
        <v>24.528301886792452</v>
      </c>
      <c r="P26" s="5">
        <f t="shared" si="7"/>
        <v>15.229885057471265</v>
      </c>
      <c r="Q26" s="5">
        <f t="shared" si="8"/>
        <v>17.142857142857142</v>
      </c>
      <c r="R26" s="2">
        <v>571195.43999999994</v>
      </c>
      <c r="S26" s="2">
        <v>815489.27</v>
      </c>
      <c r="T26" s="5">
        <f t="shared" si="9"/>
        <v>42.768869093212665</v>
      </c>
      <c r="U26" s="5">
        <f t="shared" si="10"/>
        <v>15.124748555667658</v>
      </c>
      <c r="V26" s="26">
        <f t="shared" si="11"/>
        <v>21.063591955139366</v>
      </c>
    </row>
    <row r="27" spans="1:22" x14ac:dyDescent="0.25">
      <c r="A27" s="41" t="s">
        <v>40</v>
      </c>
      <c r="B27" s="15" t="s">
        <v>9</v>
      </c>
      <c r="C27" s="17">
        <v>392</v>
      </c>
      <c r="D27" s="17">
        <v>205</v>
      </c>
      <c r="E27" s="18">
        <f t="shared" si="0"/>
        <v>-47.704081632653065</v>
      </c>
      <c r="F27" s="18">
        <f t="shared" si="1"/>
        <v>7.6220104997083409</v>
      </c>
      <c r="G27" s="18">
        <f t="shared" si="2"/>
        <v>3.2349692283414866</v>
      </c>
      <c r="H27" s="2">
        <v>694863.05999999994</v>
      </c>
      <c r="I27" s="2">
        <v>536028.11</v>
      </c>
      <c r="J27" s="5">
        <f t="shared" si="3"/>
        <v>-22.85845357788914</v>
      </c>
      <c r="K27" s="5">
        <f t="shared" si="4"/>
        <v>6.9181864504982231</v>
      </c>
      <c r="L27" s="26">
        <f t="shared" si="5"/>
        <v>5.1128641994433925</v>
      </c>
      <c r="M27" s="17">
        <v>0</v>
      </c>
      <c r="N27" s="17">
        <v>0</v>
      </c>
      <c r="O27" s="5" t="str">
        <f t="shared" si="6"/>
        <v>-</v>
      </c>
      <c r="P27" s="5">
        <f t="shared" si="7"/>
        <v>0</v>
      </c>
      <c r="Q27" s="29">
        <f t="shared" si="8"/>
        <v>0</v>
      </c>
      <c r="R27" s="2">
        <v>0</v>
      </c>
      <c r="S27" s="2">
        <v>0</v>
      </c>
      <c r="T27" s="5" t="str">
        <f t="shared" si="9"/>
        <v>-</v>
      </c>
      <c r="U27" s="5">
        <f t="shared" si="10"/>
        <v>0</v>
      </c>
      <c r="V27" s="26">
        <f t="shared" si="11"/>
        <v>0</v>
      </c>
    </row>
    <row r="28" spans="1:22" x14ac:dyDescent="0.25">
      <c r="A28" s="41" t="s">
        <v>41</v>
      </c>
      <c r="B28" s="15" t="s">
        <v>22</v>
      </c>
      <c r="C28" s="17">
        <v>76</v>
      </c>
      <c r="D28" s="17">
        <v>141</v>
      </c>
      <c r="E28" s="18">
        <f t="shared" si="0"/>
        <v>85.526315789473685</v>
      </c>
      <c r="F28" s="18">
        <f t="shared" si="1"/>
        <v>1.4777367295352906</v>
      </c>
      <c r="G28" s="18">
        <f t="shared" si="2"/>
        <v>2.2250276155909736</v>
      </c>
      <c r="H28" s="2">
        <v>164276.56</v>
      </c>
      <c r="I28" s="2">
        <v>284101.37</v>
      </c>
      <c r="J28" s="5">
        <f t="shared" si="3"/>
        <v>72.940905263660255</v>
      </c>
      <c r="K28" s="5">
        <f t="shared" si="4"/>
        <v>1.6355681240652775</v>
      </c>
      <c r="L28" s="26">
        <f t="shared" si="5"/>
        <v>2.7098797555333825</v>
      </c>
      <c r="M28" s="17">
        <v>0</v>
      </c>
      <c r="N28" s="17">
        <v>12</v>
      </c>
      <c r="O28" s="5" t="str">
        <f t="shared" si="6"/>
        <v>-</v>
      </c>
      <c r="P28" s="5">
        <f t="shared" si="7"/>
        <v>0</v>
      </c>
      <c r="Q28" s="29">
        <f t="shared" si="8"/>
        <v>1.5584415584415585</v>
      </c>
      <c r="R28" s="2">
        <v>0</v>
      </c>
      <c r="S28" s="2">
        <v>16992</v>
      </c>
      <c r="T28" s="5" t="str">
        <f t="shared" si="9"/>
        <v>-</v>
      </c>
      <c r="U28" s="5">
        <f t="shared" si="10"/>
        <v>0</v>
      </c>
      <c r="V28" s="26">
        <f t="shared" si="11"/>
        <v>0.43889302737450864</v>
      </c>
    </row>
    <row r="29" spans="1:22" x14ac:dyDescent="0.25">
      <c r="A29" s="42" t="s">
        <v>42</v>
      </c>
      <c r="B29" s="16" t="s">
        <v>10</v>
      </c>
      <c r="C29" s="17">
        <v>118</v>
      </c>
      <c r="D29" s="17">
        <v>0</v>
      </c>
      <c r="E29" s="18">
        <f t="shared" si="0"/>
        <v>-100</v>
      </c>
      <c r="F29" s="24">
        <f t="shared" si="1"/>
        <v>2.2943807116468986</v>
      </c>
      <c r="G29" s="24">
        <f t="shared" si="2"/>
        <v>0</v>
      </c>
      <c r="H29" s="2">
        <v>434165.69</v>
      </c>
      <c r="I29" s="2">
        <v>0</v>
      </c>
      <c r="J29" s="5">
        <f t="shared" si="3"/>
        <v>-100</v>
      </c>
      <c r="K29" s="5">
        <f t="shared" si="4"/>
        <v>4.3226347272356254</v>
      </c>
      <c r="L29" s="27">
        <f t="shared" si="5"/>
        <v>0</v>
      </c>
      <c r="M29" s="17">
        <v>0</v>
      </c>
      <c r="N29" s="17">
        <v>0</v>
      </c>
      <c r="O29" s="5" t="str">
        <f t="shared" si="6"/>
        <v>-</v>
      </c>
      <c r="P29" s="5">
        <f t="shared" si="7"/>
        <v>0</v>
      </c>
      <c r="Q29" s="30">
        <f t="shared" si="8"/>
        <v>0</v>
      </c>
      <c r="R29" s="2">
        <v>0</v>
      </c>
      <c r="S29" s="2">
        <v>0</v>
      </c>
      <c r="T29" s="5" t="str">
        <f t="shared" si="9"/>
        <v>-</v>
      </c>
      <c r="U29" s="5">
        <f t="shared" si="10"/>
        <v>0</v>
      </c>
      <c r="V29" s="27">
        <f t="shared" si="11"/>
        <v>0</v>
      </c>
    </row>
    <row r="30" spans="1:22" x14ac:dyDescent="0.25">
      <c r="A30" s="8"/>
      <c r="B30" s="44" t="s">
        <v>70</v>
      </c>
      <c r="C30" s="21">
        <f>SUM(C10:C29)</f>
        <v>5143</v>
      </c>
      <c r="D30" s="21">
        <f>SUM(D10:D29)</f>
        <v>6337</v>
      </c>
      <c r="E30" s="20">
        <f>(D30-C30)/C30*100</f>
        <v>23.216021777172855</v>
      </c>
      <c r="F30" s="25">
        <f>SUM(F10:F29)</f>
        <v>99.999999999999986</v>
      </c>
      <c r="G30" s="25">
        <f>SUM(G10:G29)</f>
        <v>100</v>
      </c>
      <c r="H30" s="4">
        <f>SUM(H10:H29)</f>
        <v>10044005.968500001</v>
      </c>
      <c r="I30" s="4">
        <f>SUM(I10:I29)</f>
        <v>10483910.565400001</v>
      </c>
      <c r="J30" s="11">
        <f>(I30-H30)/H30*100</f>
        <v>4.3797723565639801</v>
      </c>
      <c r="K30" s="10">
        <f>SUM(K10:K29)</f>
        <v>99.999999999999972</v>
      </c>
      <c r="L30" s="10">
        <f>SUM(L10:L29)</f>
        <v>100</v>
      </c>
      <c r="M30" s="4">
        <f>SUM(M10:M29)</f>
        <v>696</v>
      </c>
      <c r="N30" s="4">
        <f>SUM(N10:N29)</f>
        <v>770</v>
      </c>
      <c r="O30" s="11">
        <f>(N30-M30)/M30*100</f>
        <v>10.632183908045976</v>
      </c>
      <c r="P30" s="10">
        <f>SUM(P10:P29)</f>
        <v>100</v>
      </c>
      <c r="Q30" s="10">
        <f>SUM(Q10:Q29)</f>
        <v>100</v>
      </c>
      <c r="R30" s="4">
        <f>SUM(R10:R29)</f>
        <v>3776561.5599999996</v>
      </c>
      <c r="S30" s="4">
        <f>SUM(S10:S29)</f>
        <v>3871558.43</v>
      </c>
      <c r="T30" s="11">
        <f>(S30-R30)/R30*100</f>
        <v>2.5154328478628214</v>
      </c>
      <c r="U30" s="10">
        <f>SUM(U10:U29)</f>
        <v>100</v>
      </c>
      <c r="V30" s="28">
        <f>SUM(V10:V29)</f>
        <v>99.999999999999986</v>
      </c>
    </row>
    <row r="33" spans="2:2" x14ac:dyDescent="0.25">
      <c r="B33" s="43" t="s">
        <v>72</v>
      </c>
    </row>
    <row r="34" spans="2:2" x14ac:dyDescent="0.25">
      <c r="B34" s="47"/>
    </row>
    <row r="35" spans="2:2" x14ac:dyDescent="0.25">
      <c r="B35" s="47"/>
    </row>
  </sheetData>
  <mergeCells count="16">
    <mergeCell ref="A7:A9"/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C15:D20 H15:I20 M15:N20 R15:S20">
      <formula1>-100000000000</formula1>
      <formula2>100000000000</formula2>
    </dataValidation>
  </dataValidations>
  <pageMargins left="0.39370078740157483" right="0.39370078740157483" top="0.74803149606299213" bottom="0.74803149606299213" header="0.31496062992125984" footer="0.31496062992125984"/>
  <pageSetup paperSize="9" scale="52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sa 31.01.2018.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RS</vt:lpstr>
      <vt:lpstr>FBiH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2018-10-03T09:27:50Z</cp:lastPrinted>
  <dcterms:created xsi:type="dcterms:W3CDTF">2018-01-08T12:56:16Z</dcterms:created>
  <dcterms:modified xsi:type="dcterms:W3CDTF">2018-10-03T12:23:46Z</dcterms:modified>
</cp:coreProperties>
</file>